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Zemní práce" sheetId="2" r:id="rId2"/>
    <sheet name="SO-02 - Vegetační úpravy ..." sheetId="3" r:id="rId3"/>
    <sheet name="SO-03 - Následná péče LBC 1" sheetId="4" r:id="rId4"/>
    <sheet name="SO-04 - Plazníky" sheetId="5" r:id="rId5"/>
    <sheet name="SO-05 - Vegetační úpravy ..." sheetId="6" r:id="rId6"/>
    <sheet name="SO-06 - Následná péče LBK 5" sheetId="7" r:id="rId7"/>
    <sheet name="SO-07 - Vegetační úpravy ..." sheetId="8" r:id="rId8"/>
    <sheet name="SO-08 - Následná péče LBK 6" sheetId="9" r:id="rId9"/>
    <sheet name="00 - VRN" sheetId="10" r:id="rId10"/>
    <sheet name="Seznam figur" sheetId="11" r:id="rId11"/>
    <sheet name="Pokyny pro vyplnění" sheetId="12" r:id="rId12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'SO-01 - Zemní práce'!$C$81:$K$171</definedName>
    <definedName name="_xlnm.Print_Area" localSheetId="1">'SO-01 - Zemní práce'!$C$4:$J$39,'SO-01 - Zemní práce'!$C$45:$J$63,'SO-01 - Zemní práce'!$C$69:$K$171</definedName>
    <definedName name="_xlnm.Print_Titles" localSheetId="1">'SO-01 - Zemní práce'!$81:$81</definedName>
    <definedName name="_xlnm._FilterDatabase" localSheetId="2" hidden="1">'SO-02 - Vegetační úpravy ...'!$C$83:$K$230</definedName>
    <definedName name="_xlnm.Print_Area" localSheetId="2">'SO-02 - Vegetační úpravy ...'!$C$4:$J$39,'SO-02 - Vegetační úpravy ...'!$C$45:$J$65,'SO-02 - Vegetační úpravy ...'!$C$71:$K$230</definedName>
    <definedName name="_xlnm.Print_Titles" localSheetId="2">'SO-02 - Vegetační úpravy ...'!$83:$83</definedName>
    <definedName name="_xlnm._FilterDatabase" localSheetId="3" hidden="1">'SO-03 - Následná péče LBC 1'!$C$82:$K$256</definedName>
    <definedName name="_xlnm.Print_Area" localSheetId="3">'SO-03 - Následná péče LBC 1'!$C$4:$J$39,'SO-03 - Následná péče LBC 1'!$C$45:$J$64,'SO-03 - Následná péče LBC 1'!$C$70:$K$256</definedName>
    <definedName name="_xlnm.Print_Titles" localSheetId="3">'SO-03 - Následná péče LBC 1'!$82:$82</definedName>
    <definedName name="_xlnm._FilterDatabase" localSheetId="4" hidden="1">'SO-04 - Plazníky'!$C$81:$K$93</definedName>
    <definedName name="_xlnm.Print_Area" localSheetId="4">'SO-04 - Plazníky'!$C$4:$J$39,'SO-04 - Plazníky'!$C$45:$J$63,'SO-04 - Plazníky'!$C$69:$K$93</definedName>
    <definedName name="_xlnm.Print_Titles" localSheetId="4">'SO-04 - Plazníky'!$81:$81</definedName>
    <definedName name="_xlnm._FilterDatabase" localSheetId="5" hidden="1">'SO-05 - Vegetační úpravy ...'!$C$81:$K$170</definedName>
    <definedName name="_xlnm.Print_Area" localSheetId="5">'SO-05 - Vegetační úpravy ...'!$C$4:$J$39,'SO-05 - Vegetační úpravy ...'!$C$45:$J$63,'SO-05 - Vegetační úpravy ...'!$C$69:$K$170</definedName>
    <definedName name="_xlnm.Print_Titles" localSheetId="5">'SO-05 - Vegetační úpravy ...'!$81:$81</definedName>
    <definedName name="_xlnm._FilterDatabase" localSheetId="6" hidden="1">'SO-06 - Následná péče LBK 5'!$C$82:$K$219</definedName>
    <definedName name="_xlnm.Print_Area" localSheetId="6">'SO-06 - Následná péče LBK 5'!$C$4:$J$39,'SO-06 - Následná péče LBK 5'!$C$45:$J$64,'SO-06 - Následná péče LBK 5'!$C$70:$K$219</definedName>
    <definedName name="_xlnm.Print_Titles" localSheetId="6">'SO-06 - Následná péče LBK 5'!$82:$82</definedName>
    <definedName name="_xlnm._FilterDatabase" localSheetId="7" hidden="1">'SO-07 - Vegetační úpravy ...'!$C$82:$K$198</definedName>
    <definedName name="_xlnm.Print_Area" localSheetId="7">'SO-07 - Vegetační úpravy ...'!$C$4:$J$39,'SO-07 - Vegetační úpravy ...'!$C$45:$J$64,'SO-07 - Vegetační úpravy ...'!$C$70:$K$198</definedName>
    <definedName name="_xlnm.Print_Titles" localSheetId="7">'SO-07 - Vegetační úpravy ...'!$82:$82</definedName>
    <definedName name="_xlnm._FilterDatabase" localSheetId="8" hidden="1">'SO-08 - Následná péče LBK 6'!$C$82:$K$213</definedName>
    <definedName name="_xlnm.Print_Area" localSheetId="8">'SO-08 - Následná péče LBK 6'!$C$4:$J$39,'SO-08 - Následná péče LBK 6'!$C$45:$J$64,'SO-08 - Následná péče LBK 6'!$C$70:$K$213</definedName>
    <definedName name="_xlnm.Print_Titles" localSheetId="8">'SO-08 - Následná péče LBK 6'!$82:$82</definedName>
    <definedName name="_xlnm._FilterDatabase" localSheetId="9" hidden="1">'00 - VRN'!$C$80:$K$116</definedName>
    <definedName name="_xlnm.Print_Area" localSheetId="9">'00 - VRN'!$C$4:$J$39,'00 - VRN'!$C$45:$J$62,'00 - VRN'!$C$68:$K$116</definedName>
    <definedName name="_xlnm.Print_Titles" localSheetId="9">'00 - VRN'!$80:$80</definedName>
    <definedName name="_xlnm.Print_Area" localSheetId="10">'Seznam figur'!$C$4:$G$27</definedName>
    <definedName name="_xlnm.Print_Titles" localSheetId="10">'Seznam figur'!$9:$9</definedName>
    <definedName name="_xlnm.Print_Area" localSheetId="11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1" l="1" r="D7"/>
  <c i="10" r="J37"/>
  <c r="J36"/>
  <c i="1" r="AY63"/>
  <c i="10" r="J35"/>
  <c i="1" r="AX63"/>
  <c i="10"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86"/>
  <c r="BH86"/>
  <c r="BG86"/>
  <c r="BF86"/>
  <c r="T86"/>
  <c r="R86"/>
  <c r="P86"/>
  <c r="BI83"/>
  <c r="BH83"/>
  <c r="BG83"/>
  <c r="BF83"/>
  <c r="T83"/>
  <c r="T82"/>
  <c r="T81"/>
  <c r="R83"/>
  <c r="R82"/>
  <c r="R81"/>
  <c r="P83"/>
  <c r="P82"/>
  <c r="P81"/>
  <c i="1" r="AU63"/>
  <c i="10"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9" r="J37"/>
  <c r="J36"/>
  <c i="1" r="AY62"/>
  <c i="9" r="J35"/>
  <c i="1" r="AX62"/>
  <c i="9"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77"/>
  <c r="E7"/>
  <c r="E73"/>
  <c i="8" r="J37"/>
  <c r="J36"/>
  <c i="1" r="AY61"/>
  <c i="8" r="J35"/>
  <c i="1" r="AX61"/>
  <c i="8" r="BI197"/>
  <c r="BH197"/>
  <c r="BG197"/>
  <c r="BF197"/>
  <c r="T197"/>
  <c r="T196"/>
  <c r="R197"/>
  <c r="R196"/>
  <c r="P197"/>
  <c r="P196"/>
  <c r="BI192"/>
  <c r="BH192"/>
  <c r="BG192"/>
  <c r="BF192"/>
  <c r="T192"/>
  <c r="T191"/>
  <c r="R192"/>
  <c r="R191"/>
  <c r="P192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35"/>
  <c r="BH135"/>
  <c r="BG135"/>
  <c r="BF135"/>
  <c r="T135"/>
  <c r="R135"/>
  <c r="P135"/>
  <c r="BI132"/>
  <c r="BH132"/>
  <c r="BG132"/>
  <c r="BF132"/>
  <c r="T132"/>
  <c r="R132"/>
  <c r="P132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77"/>
  <c r="E7"/>
  <c r="E48"/>
  <c i="7" r="J37"/>
  <c r="J36"/>
  <c i="1" r="AY60"/>
  <c i="7" r="J35"/>
  <c i="1" r="AX60"/>
  <c i="7"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77"/>
  <c r="E7"/>
  <c r="E48"/>
  <c i="6" r="J37"/>
  <c r="J36"/>
  <c i="1" r="AY59"/>
  <c i="6" r="J35"/>
  <c i="1" r="AX59"/>
  <c i="6"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72"/>
  <c i="5" r="J37"/>
  <c r="J36"/>
  <c i="1" r="AY58"/>
  <c i="5" r="J35"/>
  <c i="1" r="AX58"/>
  <c i="5" r="BI92"/>
  <c r="BH92"/>
  <c r="BG92"/>
  <c r="BF92"/>
  <c r="T92"/>
  <c r="T91"/>
  <c r="R92"/>
  <c r="R91"/>
  <c r="P92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72"/>
  <c i="4" r="J37"/>
  <c r="J36"/>
  <c i="1" r="AY57"/>
  <c i="4" r="J35"/>
  <c i="1" r="AX57"/>
  <c i="4"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52"/>
  <c r="E7"/>
  <c r="E73"/>
  <c i="3" r="J37"/>
  <c r="J36"/>
  <c i="1" r="AY56"/>
  <c i="3" r="J35"/>
  <c i="1" r="AX56"/>
  <c i="3" r="BI229"/>
  <c r="BH229"/>
  <c r="BG229"/>
  <c r="BF229"/>
  <c r="T229"/>
  <c r="T228"/>
  <c r="R229"/>
  <c r="R228"/>
  <c r="P229"/>
  <c r="P228"/>
  <c r="BI226"/>
  <c r="BH226"/>
  <c r="BG226"/>
  <c r="BF226"/>
  <c r="T226"/>
  <c r="T225"/>
  <c r="R226"/>
  <c r="R225"/>
  <c r="P226"/>
  <c r="P225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0"/>
  <c r="BH160"/>
  <c r="BG160"/>
  <c r="BF160"/>
  <c r="T160"/>
  <c r="R160"/>
  <c r="P160"/>
  <c r="BI147"/>
  <c r="BH147"/>
  <c r="BG147"/>
  <c r="BF147"/>
  <c r="T147"/>
  <c r="R147"/>
  <c r="P147"/>
  <c r="BI144"/>
  <c r="BH144"/>
  <c r="BG144"/>
  <c r="BF144"/>
  <c r="T144"/>
  <c r="R144"/>
  <c r="P144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81"/>
  <c r="J17"/>
  <c r="J12"/>
  <c r="J52"/>
  <c r="E7"/>
  <c r="E74"/>
  <c i="2" r="J37"/>
  <c r="J36"/>
  <c i="1" r="AY55"/>
  <c i="2" r="J35"/>
  <c i="1" r="AX55"/>
  <c i="2"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42"/>
  <c r="BH142"/>
  <c r="BG142"/>
  <c r="BF142"/>
  <c r="T142"/>
  <c r="R142"/>
  <c r="P142"/>
  <c r="BI140"/>
  <c r="BH140"/>
  <c r="BG140"/>
  <c r="BF140"/>
  <c r="T140"/>
  <c r="R140"/>
  <c r="P140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1"/>
  <c r="BH91"/>
  <c r="BG91"/>
  <c r="BF91"/>
  <c r="T91"/>
  <c r="R91"/>
  <c r="P91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76"/>
  <c r="E7"/>
  <c r="E72"/>
  <c i="1" r="L50"/>
  <c r="AM50"/>
  <c r="AM49"/>
  <c r="L49"/>
  <c r="AM47"/>
  <c r="L47"/>
  <c r="L45"/>
  <c r="L44"/>
  <c i="2" r="J159"/>
  <c r="J99"/>
  <c r="J128"/>
  <c i="3" r="J160"/>
  <c r="BK92"/>
  <c r="BK99"/>
  <c r="BK185"/>
  <c r="BK114"/>
  <c i="4" r="J229"/>
  <c r="BK132"/>
  <c r="J202"/>
  <c r="J139"/>
  <c r="BK223"/>
  <c r="BK173"/>
  <c r="J192"/>
  <c r="BK248"/>
  <c i="5" r="J85"/>
  <c i="6" r="J111"/>
  <c r="BK169"/>
  <c r="J157"/>
  <c i="7" r="BK218"/>
  <c r="J188"/>
  <c r="BK188"/>
  <c r="J157"/>
  <c r="BK135"/>
  <c r="J122"/>
  <c r="BK98"/>
  <c r="J162"/>
  <c r="J98"/>
  <c r="BK90"/>
  <c i="8" r="J88"/>
  <c r="BK91"/>
  <c r="J101"/>
  <c i="9" r="BK205"/>
  <c r="J179"/>
  <c r="J104"/>
  <c r="J182"/>
  <c r="J160"/>
  <c r="J198"/>
  <c i="10" r="BK86"/>
  <c i="3" r="J229"/>
  <c r="BK194"/>
  <c i="4" r="BK220"/>
  <c r="J186"/>
  <c r="J164"/>
  <c r="J108"/>
  <c r="J117"/>
  <c i="6" r="BK95"/>
  <c r="J107"/>
  <c i="7" r="BK168"/>
  <c r="BK122"/>
  <c r="J180"/>
  <c r="J128"/>
  <c i="8" r="BK149"/>
  <c r="J170"/>
  <c i="9" r="BK147"/>
  <c r="J123"/>
  <c r="J96"/>
  <c i="10" r="J111"/>
  <c r="BK111"/>
  <c i="2" r="J163"/>
  <c r="BK96"/>
  <c r="BK132"/>
  <c i="3" r="J209"/>
  <c r="J191"/>
  <c r="J181"/>
  <c r="BK209"/>
  <c r="BK223"/>
  <c r="J114"/>
  <c i="4" r="BK216"/>
  <c r="J130"/>
  <c r="BK191"/>
  <c r="J150"/>
  <c r="J106"/>
  <c r="J218"/>
  <c r="BK169"/>
  <c r="BK121"/>
  <c i="5" r="BK92"/>
  <c i="6" r="J137"/>
  <c r="BK164"/>
  <c r="BK161"/>
  <c r="BK142"/>
  <c r="J98"/>
  <c i="7" r="BK202"/>
  <c r="BK194"/>
  <c r="BK198"/>
  <c r="J167"/>
  <c r="BK131"/>
  <c r="J94"/>
  <c r="BK153"/>
  <c r="BK112"/>
  <c r="BK176"/>
  <c r="J145"/>
  <c r="J104"/>
  <c r="J112"/>
  <c i="8" r="J180"/>
  <c r="J91"/>
  <c r="BK88"/>
  <c r="BK184"/>
  <c r="BK132"/>
  <c i="9" r="BK182"/>
  <c r="BK143"/>
  <c r="J93"/>
  <c r="J139"/>
  <c r="BK104"/>
  <c r="J212"/>
  <c i="10" r="BK83"/>
  <c i="2" r="J103"/>
  <c r="J123"/>
  <c i="3" r="J144"/>
  <c r="J185"/>
  <c r="BK97"/>
  <c i="4" r="BK206"/>
  <c r="BK150"/>
  <c r="BK202"/>
  <c r="BK225"/>
  <c i="5" r="BK89"/>
  <c i="6" r="J148"/>
  <c r="J160"/>
  <c i="8" r="J184"/>
  <c r="J118"/>
  <c r="BK105"/>
  <c i="9" r="BK172"/>
  <c r="BK96"/>
  <c r="J162"/>
  <c r="J91"/>
  <c i="10" r="J106"/>
  <c i="2" r="BK85"/>
  <c r="J140"/>
  <c i="3" r="J207"/>
  <c r="BK216"/>
  <c r="BK110"/>
  <c i="4" r="J111"/>
  <c r="J198"/>
  <c r="BK125"/>
  <c r="J125"/>
  <c r="BK167"/>
  <c r="J113"/>
  <c i="6" r="J142"/>
  <c i="7" r="BK97"/>
  <c i="8" r="BK160"/>
  <c i="9" r="BK208"/>
  <c r="BK94"/>
  <c r="J100"/>
  <c i="10" r="J86"/>
  <c r="BK99"/>
  <c i="2" r="BK107"/>
  <c i="3" r="BK202"/>
  <c r="BK191"/>
  <c r="BK117"/>
  <c i="4" r="BK146"/>
  <c i="6" r="BK137"/>
  <c i="8" r="BK115"/>
  <c r="J158"/>
  <c r="J94"/>
  <c i="9" r="J136"/>
  <c r="J122"/>
  <c i="10" r="BK103"/>
  <c r="BK101"/>
  <c i="2" r="BK134"/>
  <c r="BK91"/>
  <c r="BK114"/>
  <c i="3" r="J179"/>
  <c r="J194"/>
  <c r="J120"/>
  <c r="BK87"/>
  <c r="J117"/>
  <c i="4" r="BK198"/>
  <c r="J94"/>
  <c r="J181"/>
  <c r="J132"/>
  <c r="BK251"/>
  <c r="BK177"/>
  <c r="BK139"/>
  <c i="6" r="J169"/>
  <c r="J161"/>
  <c r="BK153"/>
  <c r="J135"/>
  <c r="J128"/>
  <c i="7" r="BK190"/>
  <c r="J202"/>
  <c r="J194"/>
  <c r="BK140"/>
  <c r="J123"/>
  <c r="BK185"/>
  <c r="J187"/>
  <c r="BK119"/>
  <c r="BK171"/>
  <c r="BK108"/>
  <c i="8" r="J160"/>
  <c r="BK135"/>
  <c r="BK170"/>
  <c r="J178"/>
  <c r="J86"/>
  <c i="9" r="BK194"/>
  <c r="BK122"/>
  <c r="J208"/>
  <c r="BK93"/>
  <c r="J205"/>
  <c r="BK155"/>
  <c i="2" r="BK163"/>
  <c i="3" r="J216"/>
  <c r="BK205"/>
  <c r="J123"/>
  <c i="4" r="J135"/>
  <c r="BK160"/>
  <c r="BK181"/>
  <c i="6" r="J145"/>
  <c r="BK89"/>
  <c i="7" r="J209"/>
  <c r="J142"/>
  <c r="J185"/>
  <c r="J173"/>
  <c i="8" r="J173"/>
  <c r="BK197"/>
  <c r="BK86"/>
  <c i="9" r="J108"/>
  <c r="BK126"/>
  <c i="10" r="J109"/>
  <c r="J101"/>
  <c i="2" r="J132"/>
  <c r="J114"/>
  <c r="BK111"/>
  <c i="3" r="BK169"/>
  <c r="BK199"/>
  <c r="J90"/>
  <c r="J92"/>
  <c r="BK120"/>
  <c i="4" r="BK233"/>
  <c r="BK106"/>
  <c r="BK210"/>
  <c r="BK135"/>
  <c r="BK98"/>
  <c r="J247"/>
  <c r="J191"/>
  <c r="J251"/>
  <c r="BK90"/>
  <c i="5" r="BK87"/>
  <c i="6" r="J166"/>
  <c r="J101"/>
  <c r="J104"/>
  <c i="7" r="BK213"/>
  <c r="J198"/>
  <c r="J218"/>
  <c r="J176"/>
  <c r="BK139"/>
  <c r="BK117"/>
  <c r="BK187"/>
  <c r="BK173"/>
  <c r="BK145"/>
  <c r="BK164"/>
  <c r="J140"/>
  <c i="8" r="BK181"/>
  <c r="BK173"/>
  <c r="BK165"/>
  <c r="J147"/>
  <c r="J155"/>
  <c r="BK97"/>
  <c i="9" r="BK162"/>
  <c r="J133"/>
  <c r="BK165"/>
  <c r="BK100"/>
  <c r="BK169"/>
  <c r="J129"/>
  <c i="2" r="J157"/>
  <c i="3" r="BK183"/>
  <c r="BK207"/>
  <c r="BK172"/>
  <c r="J110"/>
  <c i="4" r="J121"/>
  <c r="BK113"/>
  <c r="J136"/>
  <c r="J86"/>
  <c i="5" r="J89"/>
  <c i="6" r="BK92"/>
  <c i="7" r="BK100"/>
  <c i="8" r="J109"/>
  <c r="J165"/>
  <c i="9" r="BK137"/>
  <c r="J209"/>
  <c r="J203"/>
  <c r="BK112"/>
  <c r="BK108"/>
  <c i="2" r="BK166"/>
  <c r="BK89"/>
  <c i="3" r="BK103"/>
  <c i="4" r="J173"/>
  <c r="J237"/>
  <c r="BK154"/>
  <c r="BK237"/>
  <c r="J195"/>
  <c i="5" r="BK85"/>
  <c i="6" r="BK98"/>
  <c r="BK148"/>
  <c i="8" r="J149"/>
  <c r="BK118"/>
  <c i="9" r="J134"/>
  <c r="BK179"/>
  <c r="J90"/>
  <c i="10" r="BK109"/>
  <c i="2" r="J166"/>
  <c r="BK128"/>
  <c i="3" r="J205"/>
  <c r="BK160"/>
  <c r="J99"/>
  <c i="4" r="J216"/>
  <c r="BK104"/>
  <c i="6" r="BK85"/>
  <c i="7" r="J108"/>
  <c i="9" r="BK190"/>
  <c r="J143"/>
  <c r="J94"/>
  <c i="10" r="J115"/>
  <c r="J96"/>
  <c i="2" r="BK142"/>
  <c r="J134"/>
  <c i="3" r="J126"/>
  <c r="BK177"/>
  <c i="4" r="J225"/>
  <c r="BK86"/>
  <c r="J154"/>
  <c i="6" r="J131"/>
  <c r="J89"/>
  <c i="7" r="BK216"/>
  <c r="J100"/>
  <c r="J135"/>
  <c r="BK142"/>
  <c i="8" r="BK188"/>
  <c r="BK101"/>
  <c i="9" r="BK90"/>
  <c r="BK166"/>
  <c i="1" r="AS54"/>
  <c i="5" r="J87"/>
  <c i="7" r="BK209"/>
  <c r="BK157"/>
  <c i="8" r="J188"/>
  <c i="9" r="J172"/>
  <c i="10" r="J83"/>
  <c i="2" r="BK159"/>
  <c i="3" r="J183"/>
  <c r="J147"/>
  <c r="BK147"/>
  <c i="4" r="BK218"/>
  <c r="BK188"/>
  <c r="BK186"/>
  <c i="6" r="BK128"/>
  <c r="J153"/>
  <c i="7" r="J213"/>
  <c r="J149"/>
  <c r="J139"/>
  <c r="J168"/>
  <c r="BK128"/>
  <c i="8" r="J115"/>
  <c r="J192"/>
  <c i="9" r="BK198"/>
  <c r="J86"/>
  <c r="J194"/>
  <c i="2" r="J111"/>
  <c i="3" r="J201"/>
  <c i="4" r="BK229"/>
  <c r="BK162"/>
  <c i="6" r="J108"/>
  <c i="8" r="J132"/>
  <c i="9" r="BK133"/>
  <c r="BK134"/>
  <c i="2" r="J96"/>
  <c i="3" r="J103"/>
  <c r="BK95"/>
  <c i="4" r="BK247"/>
  <c r="J210"/>
  <c i="6" r="J95"/>
  <c i="8" r="BK109"/>
  <c i="9" r="J147"/>
  <c i="10" r="J103"/>
  <c i="2" r="J142"/>
  <c i="4" r="J142"/>
  <c i="6" r="J87"/>
  <c i="8" r="BK180"/>
  <c i="9" r="J190"/>
  <c r="BK91"/>
  <c i="2" r="BK117"/>
  <c r="J91"/>
  <c i="3" r="J175"/>
  <c r="J202"/>
  <c i="4" r="BK244"/>
  <c r="BK111"/>
  <c r="BK255"/>
  <c i="6" r="BK107"/>
  <c i="7" r="J207"/>
  <c r="BK143"/>
  <c r="J143"/>
  <c r="J153"/>
  <c r="BK104"/>
  <c i="8" r="J152"/>
  <c r="BK158"/>
  <c i="9" r="J169"/>
  <c r="J176"/>
  <c r="J137"/>
  <c i="3" r="J97"/>
  <c i="4" r="J248"/>
  <c r="J244"/>
  <c i="6" r="J164"/>
  <c r="BK101"/>
  <c i="7" r="BK95"/>
  <c i="8" r="BK147"/>
  <c i="9" r="BK209"/>
  <c r="J155"/>
  <c i="2" r="BK153"/>
  <c r="J117"/>
  <c i="3" r="BK107"/>
  <c r="BK179"/>
  <c r="J107"/>
  <c i="4" r="J242"/>
  <c r="BK117"/>
  <c r="BK136"/>
  <c i="6" r="BK160"/>
  <c r="BK87"/>
  <c i="7" r="J184"/>
  <c r="J97"/>
  <c i="2" r="BK103"/>
  <c i="3" r="BK229"/>
  <c r="BK226"/>
  <c r="BK90"/>
  <c i="4" r="J167"/>
  <c r="BK108"/>
  <c r="J220"/>
  <c i="6" r="BK145"/>
  <c r="J92"/>
  <c i="7" r="J164"/>
  <c r="J95"/>
  <c r="BK180"/>
  <c r="BK123"/>
  <c i="8" r="BK186"/>
  <c r="BK152"/>
  <c i="9" r="BK136"/>
  <c r="BK203"/>
  <c r="BK117"/>
  <c i="3" r="BK123"/>
  <c i="4" r="BK94"/>
  <c i="6" r="BK135"/>
  <c i="7" r="BK212"/>
  <c r="BK86"/>
  <c i="8" r="J197"/>
  <c i="9" r="J186"/>
  <c r="BK123"/>
  <c i="2" r="BK169"/>
  <c r="J153"/>
  <c i="3" r="J169"/>
  <c r="BK126"/>
  <c i="4" r="J146"/>
  <c r="BK164"/>
  <c r="BK142"/>
  <c r="J98"/>
  <c i="6" r="BK166"/>
  <c r="BK111"/>
  <c i="7" r="J216"/>
  <c r="BK162"/>
  <c r="BK184"/>
  <c r="J86"/>
  <c r="BK126"/>
  <c i="8" r="J135"/>
  <c r="J112"/>
  <c r="J97"/>
  <c i="9" r="J119"/>
  <c r="J180"/>
  <c r="BK119"/>
  <c i="3" r="BK175"/>
  <c r="BK201"/>
  <c i="4" r="BK195"/>
  <c r="J206"/>
  <c i="6" r="BK108"/>
  <c i="8" r="BK94"/>
  <c i="9" r="BK160"/>
  <c i="10" r="J34"/>
  <c i="8" r="BK155"/>
  <c i="9" r="J117"/>
  <c r="BK86"/>
  <c i="2" r="J89"/>
  <c i="3" r="J87"/>
  <c i="4" r="J169"/>
  <c i="8" r="BK178"/>
  <c i="9" r="J165"/>
  <c r="J126"/>
  <c i="2" r="J169"/>
  <c r="BK157"/>
  <c i="3" r="BK181"/>
  <c r="J199"/>
  <c i="4" r="J160"/>
  <c r="J162"/>
  <c r="J233"/>
  <c i="5" r="J92"/>
  <c i="6" r="J85"/>
  <c i="7" r="BK207"/>
  <c r="J171"/>
  <c r="J90"/>
  <c r="BK167"/>
  <c r="J131"/>
  <c i="8" r="J163"/>
  <c r="J186"/>
  <c i="9" r="BK151"/>
  <c r="J112"/>
  <c i="2" r="BK123"/>
  <c i="3" r="J172"/>
  <c i="4" r="BK130"/>
  <c r="BK242"/>
  <c i="7" r="J212"/>
  <c r="BK94"/>
  <c i="9" r="J177"/>
  <c r="BK177"/>
  <c i="10" r="J99"/>
  <c i="2" r="J107"/>
  <c r="J85"/>
  <c i="3" r="J226"/>
  <c r="J220"/>
  <c i="4" r="J188"/>
  <c r="J177"/>
  <c r="J104"/>
  <c r="J223"/>
  <c i="6" r="BK104"/>
  <c r="BK131"/>
  <c i="7" r="J190"/>
  <c r="J126"/>
  <c r="J117"/>
  <c r="BK149"/>
  <c r="J119"/>
  <c i="8" r="BK192"/>
  <c r="BK163"/>
  <c i="9" r="BK176"/>
  <c r="BK186"/>
  <c r="J151"/>
  <c i="2" r="BK140"/>
  <c i="3" r="J177"/>
  <c r="BK220"/>
  <c i="4" r="J90"/>
  <c i="6" r="BK157"/>
  <c i="8" r="J105"/>
  <c i="9" r="BK212"/>
  <c r="BK139"/>
  <c i="3" r="J95"/>
  <c r="BK144"/>
  <c i="4" r="BK192"/>
  <c i="8" r="J181"/>
  <c i="9" r="BK129"/>
  <c i="10" r="BK106"/>
  <c i="9" r="J166"/>
  <c i="10" r="BK96"/>
  <c i="2" r="BK99"/>
  <c i="3" r="J223"/>
  <c i="4" r="J255"/>
  <c i="8" r="BK112"/>
  <c i="9" r="BK180"/>
  <c i="10" r="BK115"/>
  <c i="2" l="1" r="P139"/>
  <c i="3" r="BK86"/>
  <c r="J86"/>
  <c r="J61"/>
  <c r="R215"/>
  <c i="4" r="P85"/>
  <c r="P197"/>
  <c i="7" r="P85"/>
  <c r="T130"/>
  <c i="8" r="BK85"/>
  <c i="9" r="R85"/>
  <c r="T171"/>
  <c i="2" r="R139"/>
  <c i="3" r="T86"/>
  <c i="4" r="R85"/>
  <c r="R141"/>
  <c i="5" r="P84"/>
  <c r="P83"/>
  <c r="P82"/>
  <c i="1" r="AU58"/>
  <c i="7" r="T85"/>
  <c r="BK175"/>
  <c r="J175"/>
  <c r="J63"/>
  <c i="9" r="R128"/>
  <c i="2" r="T84"/>
  <c i="4" r="BK197"/>
  <c r="J197"/>
  <c r="J63"/>
  <c i="6" r="P84"/>
  <c r="P83"/>
  <c r="P82"/>
  <c i="1" r="AU59"/>
  <c i="7" r="BK130"/>
  <c r="J130"/>
  <c r="J62"/>
  <c r="T175"/>
  <c i="8" r="P85"/>
  <c r="P84"/>
  <c r="P83"/>
  <c i="1" r="AU61"/>
  <c i="9" r="T85"/>
  <c r="BK171"/>
  <c r="J171"/>
  <c r="J63"/>
  <c i="2" r="P84"/>
  <c r="P83"/>
  <c r="P82"/>
  <c i="1" r="AU55"/>
  <c i="2" r="T139"/>
  <c i="3" r="R86"/>
  <c r="R85"/>
  <c r="R84"/>
  <c r="P215"/>
  <c i="4" r="BK85"/>
  <c r="P141"/>
  <c r="T141"/>
  <c i="5" r="R84"/>
  <c r="R83"/>
  <c r="R82"/>
  <c i="6" r="BK84"/>
  <c r="J84"/>
  <c r="J61"/>
  <c i="7" r="R130"/>
  <c r="R175"/>
  <c i="8" r="T85"/>
  <c r="T84"/>
  <c r="T83"/>
  <c i="9" r="BK85"/>
  <c r="J85"/>
  <c r="J61"/>
  <c r="BK128"/>
  <c r="J128"/>
  <c r="J62"/>
  <c r="P171"/>
  <c i="2" r="R84"/>
  <c r="R83"/>
  <c r="R82"/>
  <c i="3" r="T215"/>
  <c i="4" r="T85"/>
  <c r="T197"/>
  <c i="6" r="T84"/>
  <c r="T83"/>
  <c r="T82"/>
  <c i="7" r="R85"/>
  <c r="R84"/>
  <c r="R83"/>
  <c i="9" r="T128"/>
  <c i="2" r="BK84"/>
  <c r="J84"/>
  <c r="J61"/>
  <c r="BK139"/>
  <c r="J139"/>
  <c r="J62"/>
  <c i="3" r="P86"/>
  <c r="P85"/>
  <c r="P84"/>
  <c i="1" r="AU56"/>
  <c i="3" r="BK215"/>
  <c r="J215"/>
  <c r="J62"/>
  <c i="4" r="BK141"/>
  <c r="J141"/>
  <c r="J62"/>
  <c r="R197"/>
  <c i="5" r="BK84"/>
  <c r="J84"/>
  <c r="J61"/>
  <c r="T84"/>
  <c r="T83"/>
  <c r="T82"/>
  <c i="6" r="R84"/>
  <c r="R83"/>
  <c r="R82"/>
  <c i="7" r="BK85"/>
  <c r="J85"/>
  <c r="J61"/>
  <c r="P130"/>
  <c r="P175"/>
  <c i="8" r="R85"/>
  <c r="R84"/>
  <c r="R83"/>
  <c i="9" r="P85"/>
  <c r="P128"/>
  <c r="R171"/>
  <c i="8" r="BK196"/>
  <c r="J196"/>
  <c r="J63"/>
  <c i="10" r="BK114"/>
  <c r="J114"/>
  <c r="J61"/>
  <c i="5" r="BK91"/>
  <c r="J91"/>
  <c r="J62"/>
  <c i="10" r="BK82"/>
  <c r="J82"/>
  <c r="J60"/>
  <c i="6" r="BK168"/>
  <c r="J168"/>
  <c r="J62"/>
  <c i="8" r="BK191"/>
  <c r="J191"/>
  <c r="J62"/>
  <c i="3" r="BK225"/>
  <c r="J225"/>
  <c r="J63"/>
  <c r="BK228"/>
  <c r="J228"/>
  <c r="J64"/>
  <c i="10" r="E48"/>
  <c r="J52"/>
  <c r="BE86"/>
  <c r="BE101"/>
  <c r="BE103"/>
  <c r="BE109"/>
  <c r="BE111"/>
  <c i="9" r="BK84"/>
  <c r="J84"/>
  <c r="J60"/>
  <c i="10" r="F55"/>
  <c r="BE83"/>
  <c r="BE115"/>
  <c r="J55"/>
  <c r="BE96"/>
  <c r="BE106"/>
  <c r="BE99"/>
  <c i="1" r="AW63"/>
  <c i="8" r="J85"/>
  <c r="J61"/>
  <c i="9" r="F55"/>
  <c r="J80"/>
  <c r="BE96"/>
  <c r="BE112"/>
  <c r="BE162"/>
  <c r="BE179"/>
  <c r="E48"/>
  <c r="J52"/>
  <c r="BE94"/>
  <c r="BE100"/>
  <c r="BE104"/>
  <c r="BE108"/>
  <c r="BE129"/>
  <c r="BE133"/>
  <c r="BE134"/>
  <c r="BE137"/>
  <c r="BE139"/>
  <c r="BE147"/>
  <c r="BE203"/>
  <c r="BE172"/>
  <c r="BE177"/>
  <c r="BE190"/>
  <c r="BE86"/>
  <c r="BE90"/>
  <c r="BE91"/>
  <c r="BE93"/>
  <c r="BE119"/>
  <c r="BE126"/>
  <c r="BE180"/>
  <c r="BE151"/>
  <c r="BE160"/>
  <c r="BE169"/>
  <c r="BE198"/>
  <c r="BE205"/>
  <c r="BE209"/>
  <c r="BE212"/>
  <c r="BE117"/>
  <c r="BE122"/>
  <c r="BE123"/>
  <c r="BE136"/>
  <c r="BE143"/>
  <c r="BE155"/>
  <c r="BE165"/>
  <c r="BE166"/>
  <c r="BE176"/>
  <c r="BE182"/>
  <c r="BE186"/>
  <c r="BE194"/>
  <c r="BE208"/>
  <c i="8" r="F55"/>
  <c r="J80"/>
  <c r="BE91"/>
  <c r="BE94"/>
  <c r="BE86"/>
  <c r="BE109"/>
  <c r="BE115"/>
  <c r="BE135"/>
  <c r="BE149"/>
  <c r="BE152"/>
  <c r="BE160"/>
  <c r="BE165"/>
  <c r="BE188"/>
  <c r="BE192"/>
  <c r="BE88"/>
  <c r="BE97"/>
  <c r="BE112"/>
  <c r="BE178"/>
  <c r="BE180"/>
  <c r="BE197"/>
  <c r="J52"/>
  <c r="E73"/>
  <c r="BE118"/>
  <c r="BE163"/>
  <c r="BE173"/>
  <c r="BE181"/>
  <c r="BE184"/>
  <c r="BE101"/>
  <c r="BE105"/>
  <c r="BE147"/>
  <c r="BE170"/>
  <c r="BE186"/>
  <c r="BE132"/>
  <c r="BE155"/>
  <c r="BE158"/>
  <c i="7" r="J52"/>
  <c r="E73"/>
  <c r="F55"/>
  <c r="J80"/>
  <c r="BE86"/>
  <c r="BE100"/>
  <c r="BE112"/>
  <c r="BE90"/>
  <c r="BE97"/>
  <c r="BE104"/>
  <c r="BE108"/>
  <c r="BE119"/>
  <c r="BE126"/>
  <c r="BE140"/>
  <c r="BE167"/>
  <c r="BE171"/>
  <c r="BE143"/>
  <c r="BE176"/>
  <c i="6" r="BK83"/>
  <c r="BK82"/>
  <c r="J82"/>
  <c r="J59"/>
  <c i="7" r="BE94"/>
  <c r="BE131"/>
  <c r="BE135"/>
  <c r="BE139"/>
  <c r="BE149"/>
  <c r="BE153"/>
  <c r="BE185"/>
  <c r="BE187"/>
  <c r="BE145"/>
  <c r="BE173"/>
  <c r="BE184"/>
  <c r="BE164"/>
  <c r="BE95"/>
  <c r="BE98"/>
  <c r="BE117"/>
  <c r="BE122"/>
  <c r="BE123"/>
  <c r="BE128"/>
  <c r="BE142"/>
  <c r="BE157"/>
  <c r="BE162"/>
  <c r="BE168"/>
  <c r="BE180"/>
  <c r="BE216"/>
  <c r="BE209"/>
  <c r="BE188"/>
  <c r="BE218"/>
  <c r="BE190"/>
  <c r="BE194"/>
  <c r="BE198"/>
  <c r="BE202"/>
  <c r="BE207"/>
  <c r="BE212"/>
  <c r="BE213"/>
  <c i="5" r="BK83"/>
  <c r="J83"/>
  <c r="J60"/>
  <c i="6" r="J55"/>
  <c r="BE142"/>
  <c r="BE161"/>
  <c r="BE108"/>
  <c r="BE166"/>
  <c r="E48"/>
  <c r="F55"/>
  <c r="J76"/>
  <c r="BE85"/>
  <c r="BE87"/>
  <c r="BE107"/>
  <c r="BE89"/>
  <c r="BE111"/>
  <c r="BE128"/>
  <c r="BE131"/>
  <c r="BE135"/>
  <c r="BE145"/>
  <c r="BE92"/>
  <c r="BE95"/>
  <c r="BE98"/>
  <c r="BE101"/>
  <c r="BE137"/>
  <c r="BE148"/>
  <c r="BE153"/>
  <c r="BE157"/>
  <c r="BE164"/>
  <c r="BE169"/>
  <c r="BE104"/>
  <c r="BE160"/>
  <c i="5" r="F55"/>
  <c r="J55"/>
  <c i="4" r="J85"/>
  <c r="J61"/>
  <c i="5" r="J52"/>
  <c r="BE92"/>
  <c r="E48"/>
  <c r="BE85"/>
  <c r="BE89"/>
  <c r="BE87"/>
  <c i="3" r="BK85"/>
  <c r="J85"/>
  <c r="J60"/>
  <c i="4" r="F55"/>
  <c r="BE111"/>
  <c r="BE130"/>
  <c r="BE142"/>
  <c r="BE146"/>
  <c r="BE177"/>
  <c r="BE181"/>
  <c r="BE202"/>
  <c r="BE218"/>
  <c r="BE247"/>
  <c r="BE135"/>
  <c r="BE150"/>
  <c r="BE164"/>
  <c r="BE220"/>
  <c r="BE223"/>
  <c r="BE242"/>
  <c r="BE248"/>
  <c r="J77"/>
  <c r="J80"/>
  <c r="BE98"/>
  <c r="BE106"/>
  <c r="BE121"/>
  <c r="BE162"/>
  <c r="BE169"/>
  <c r="BE186"/>
  <c r="BE195"/>
  <c r="BE198"/>
  <c r="BE233"/>
  <c r="E48"/>
  <c r="BE86"/>
  <c r="BE94"/>
  <c r="BE104"/>
  <c r="BE113"/>
  <c r="BE117"/>
  <c r="BE125"/>
  <c r="BE132"/>
  <c r="BE154"/>
  <c r="BE160"/>
  <c r="BE167"/>
  <c r="BE173"/>
  <c r="BE188"/>
  <c r="BE191"/>
  <c r="BE192"/>
  <c r="BE206"/>
  <c r="BE216"/>
  <c r="BE225"/>
  <c r="BE229"/>
  <c r="BE237"/>
  <c r="BE244"/>
  <c r="BE251"/>
  <c r="BE255"/>
  <c r="BE90"/>
  <c r="BE108"/>
  <c r="BE136"/>
  <c r="BE139"/>
  <c r="BE210"/>
  <c i="2" r="BK83"/>
  <c r="J83"/>
  <c r="J60"/>
  <c i="3" r="J55"/>
  <c r="BE92"/>
  <c r="BE95"/>
  <c r="BE97"/>
  <c r="BE120"/>
  <c r="E48"/>
  <c r="BE117"/>
  <c r="BE147"/>
  <c r="BE201"/>
  <c r="BE209"/>
  <c r="BE216"/>
  <c r="F55"/>
  <c r="BE99"/>
  <c r="BE103"/>
  <c r="BE205"/>
  <c r="BE114"/>
  <c r="BE123"/>
  <c r="BE169"/>
  <c r="BE175"/>
  <c r="BE183"/>
  <c r="J78"/>
  <c r="BE107"/>
  <c r="BE144"/>
  <c r="BE185"/>
  <c r="BE202"/>
  <c r="BE223"/>
  <c r="BE87"/>
  <c r="BE90"/>
  <c r="BE110"/>
  <c r="BE126"/>
  <c r="BE179"/>
  <c r="BE220"/>
  <c r="BE226"/>
  <c r="BE160"/>
  <c r="BE172"/>
  <c r="BE191"/>
  <c r="BE199"/>
  <c r="BE229"/>
  <c r="BE177"/>
  <c r="BE181"/>
  <c r="BE194"/>
  <c r="BE207"/>
  <c i="2" r="F55"/>
  <c r="BE111"/>
  <c r="BE114"/>
  <c r="BE128"/>
  <c r="BE132"/>
  <c r="BE163"/>
  <c r="J79"/>
  <c r="BE91"/>
  <c r="BE96"/>
  <c r="BE103"/>
  <c r="BE123"/>
  <c r="BE117"/>
  <c r="E48"/>
  <c r="J52"/>
  <c r="BE85"/>
  <c r="BE89"/>
  <c r="BE99"/>
  <c r="BE107"/>
  <c r="BE134"/>
  <c r="BE140"/>
  <c r="BE142"/>
  <c r="BE153"/>
  <c r="BE157"/>
  <c r="BE159"/>
  <c r="BE166"/>
  <c r="BE169"/>
  <c i="5" r="J34"/>
  <c i="1" r="AW58"/>
  <c i="8" r="J34"/>
  <c i="1" r="AW61"/>
  <c i="9" r="F35"/>
  <c i="1" r="BB62"/>
  <c i="3" r="F36"/>
  <c i="1" r="BC56"/>
  <c i="5" r="F35"/>
  <c i="1" r="BB58"/>
  <c i="7" r="F36"/>
  <c i="1" r="BC60"/>
  <c i="4" r="J34"/>
  <c i="1" r="AW57"/>
  <c i="8" r="F34"/>
  <c i="1" r="BA61"/>
  <c i="7" r="F37"/>
  <c i="1" r="BD60"/>
  <c i="5" r="F34"/>
  <c i="1" r="BA58"/>
  <c i="5" r="F36"/>
  <c i="1" r="BC58"/>
  <c i="6" r="F34"/>
  <c i="1" r="BA59"/>
  <c i="2" r="F35"/>
  <c i="1" r="BB55"/>
  <c i="9" r="F34"/>
  <c i="1" r="BA62"/>
  <c i="4" r="F36"/>
  <c i="1" r="BC57"/>
  <c i="3" r="F35"/>
  <c i="1" r="BB56"/>
  <c i="3" r="J34"/>
  <c i="1" r="AW56"/>
  <c i="7" r="F34"/>
  <c i="1" r="BA60"/>
  <c i="3" r="F37"/>
  <c i="1" r="BD56"/>
  <c i="9" r="F36"/>
  <c i="1" r="BC62"/>
  <c i="3" r="F34"/>
  <c i="1" r="BA56"/>
  <c i="10" r="F34"/>
  <c i="1" r="BA63"/>
  <c i="10" r="F36"/>
  <c i="1" r="BC63"/>
  <c i="7" r="F35"/>
  <c i="1" r="BB60"/>
  <c i="4" r="F34"/>
  <c i="1" r="BA57"/>
  <c i="6" r="J34"/>
  <c i="1" r="AW59"/>
  <c i="2" r="F34"/>
  <c i="1" r="BA55"/>
  <c i="4" r="F35"/>
  <c i="1" r="BB57"/>
  <c i="8" r="F37"/>
  <c i="1" r="BD61"/>
  <c i="2" r="J34"/>
  <c i="1" r="AW55"/>
  <c i="9" r="F37"/>
  <c i="1" r="BD62"/>
  <c i="9" r="J34"/>
  <c i="1" r="AW62"/>
  <c i="2" r="F36"/>
  <c i="1" r="BC55"/>
  <c i="8" r="F35"/>
  <c i="1" r="BB61"/>
  <c i="5" r="F37"/>
  <c i="1" r="BD58"/>
  <c i="7" r="J34"/>
  <c i="1" r="AW60"/>
  <c i="6" r="F35"/>
  <c i="1" r="BB59"/>
  <c i="6" r="F36"/>
  <c i="1" r="BC59"/>
  <c i="2" r="F37"/>
  <c i="1" r="BD55"/>
  <c i="10" r="F35"/>
  <c i="1" r="BB63"/>
  <c i="10" r="F37"/>
  <c i="1" r="BD63"/>
  <c i="6" r="F37"/>
  <c i="1" r="BD59"/>
  <c i="4" r="F37"/>
  <c i="1" r="BD57"/>
  <c i="8" r="F36"/>
  <c i="1" r="BC61"/>
  <c i="7" l="1" r="BK84"/>
  <c r="J84"/>
  <c r="J60"/>
  <c i="2" r="T83"/>
  <c r="T82"/>
  <c i="9" r="P84"/>
  <c r="P83"/>
  <c i="1" r="AU62"/>
  <c i="9" r="T84"/>
  <c r="T83"/>
  <c i="3" r="T85"/>
  <c r="T84"/>
  <c i="7" r="P84"/>
  <c r="P83"/>
  <c i="1" r="AU60"/>
  <c i="7" r="T84"/>
  <c r="T83"/>
  <c i="9" r="R84"/>
  <c r="R83"/>
  <c i="4" r="T84"/>
  <c r="T83"/>
  <c r="BK84"/>
  <c r="J84"/>
  <c r="J60"/>
  <c r="R84"/>
  <c r="R83"/>
  <c i="8" r="BK84"/>
  <c r="J84"/>
  <c r="J60"/>
  <c i="4" r="P84"/>
  <c r="P83"/>
  <c i="1" r="AU57"/>
  <c i="10" r="BK81"/>
  <c r="J81"/>
  <c r="J59"/>
  <c i="9" r="BK83"/>
  <c r="J83"/>
  <c i="7" r="BK83"/>
  <c r="J83"/>
  <c i="6" r="J83"/>
  <c r="J60"/>
  <c i="5" r="BK82"/>
  <c r="J82"/>
  <c i="3" r="BK84"/>
  <c r="J84"/>
  <c i="2" r="BK82"/>
  <c r="J82"/>
  <c r="J59"/>
  <c i="9" r="J30"/>
  <c i="1" r="AG62"/>
  <c i="10" r="J33"/>
  <c i="1" r="AV63"/>
  <c r="AT63"/>
  <c i="4" r="J33"/>
  <c i="1" r="AV57"/>
  <c r="AT57"/>
  <c i="7" r="F33"/>
  <c i="1" r="AZ60"/>
  <c i="2" r="F33"/>
  <c i="1" r="AZ55"/>
  <c i="3" r="F33"/>
  <c i="1" r="AZ56"/>
  <c i="6" r="J30"/>
  <c i="1" r="AG59"/>
  <c i="8" r="J33"/>
  <c i="1" r="AV61"/>
  <c r="AT61"/>
  <c r="BD54"/>
  <c r="W33"/>
  <c i="3" r="J33"/>
  <c i="1" r="AV56"/>
  <c r="AT56"/>
  <c i="2" r="J33"/>
  <c i="1" r="AV55"/>
  <c r="AT55"/>
  <c i="9" r="J33"/>
  <c i="1" r="AV62"/>
  <c r="AT62"/>
  <c i="3" r="J30"/>
  <c i="1" r="AG56"/>
  <c i="6" r="F33"/>
  <c i="1" r="AZ59"/>
  <c i="10" r="F33"/>
  <c i="1" r="AZ63"/>
  <c r="BA54"/>
  <c r="AW54"/>
  <c r="AK30"/>
  <c r="BC54"/>
  <c r="AY54"/>
  <c i="9" r="F33"/>
  <c i="1" r="AZ62"/>
  <c r="BB54"/>
  <c r="W31"/>
  <c i="5" r="F33"/>
  <c i="1" r="AZ58"/>
  <c i="5" r="J33"/>
  <c i="1" r="AV58"/>
  <c r="AT58"/>
  <c i="5" r="J30"/>
  <c i="1" r="AG58"/>
  <c i="4" r="F33"/>
  <c i="1" r="AZ57"/>
  <c i="6" r="J33"/>
  <c i="1" r="AV59"/>
  <c r="AT59"/>
  <c i="7" r="J33"/>
  <c i="1" r="AV60"/>
  <c r="AT60"/>
  <c i="8" r="F33"/>
  <c i="1" r="AZ61"/>
  <c i="7" r="J30"/>
  <c i="1" r="AG60"/>
  <c i="8" l="1" r="BK83"/>
  <c r="J83"/>
  <c r="J59"/>
  <c i="4" r="BK83"/>
  <c r="J83"/>
  <c r="J59"/>
  <c i="1" r="AN62"/>
  <c i="9" r="J59"/>
  <c r="J39"/>
  <c i="1" r="AN60"/>
  <c i="7" r="J59"/>
  <c i="1" r="AN59"/>
  <c i="7" r="J39"/>
  <c i="1" r="AN58"/>
  <c i="6" r="J39"/>
  <c i="5" r="J59"/>
  <c r="J39"/>
  <c i="1" r="AN56"/>
  <c i="3" r="J59"/>
  <c r="J39"/>
  <c i="1" r="AU54"/>
  <c i="10" r="J30"/>
  <c i="1" r="AG63"/>
  <c r="W30"/>
  <c r="AX54"/>
  <c i="2" r="J30"/>
  <c i="1" r="AG55"/>
  <c r="AZ54"/>
  <c r="W29"/>
  <c r="W32"/>
  <c i="10" l="1" r="J39"/>
  <c i="2" r="J39"/>
  <c i="1" r="AN55"/>
  <c r="AN63"/>
  <c i="4" r="J30"/>
  <c i="1" r="AG57"/>
  <c r="AN57"/>
  <c i="8" r="J30"/>
  <c i="1" r="AG61"/>
  <c r="AN61"/>
  <c r="AV54"/>
  <c r="AK29"/>
  <c i="4" l="1" r="J39"/>
  <c i="8" r="J39"/>
  <c i="1"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<sst xmlns="http://schemas.openxmlformats.org/spreadsheetml/2006/main">
  <si>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</si>
  <si>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</si>
  <si>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</si>
  <si>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</si>
  <si>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</si>
  <si>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{e0e17e4c-ac1c-4add-947c-0d3a2e368545}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</si>
  <si>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</si>
  <si>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</si>
  <si>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</si>
  <si>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</si>
  <si>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</si>
  <si>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</si>
  <si>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</si>
  <si>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</si>
  <si>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</si>
  <si>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</si>
  <si>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</si>
  <si>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Ozelenění biokoridorů LBK5, LB6 a biocentra BC1 v k.ú. Polerady</t>
  </si>
  <si>
    <t>KSO:</t>
  </si>
  <si>
    <t/>
  </si>
  <si>
    <t>CC-CZ:</t>
  </si>
  <si>
    <t>Místo:</t>
  </si>
  <si>
    <t>Polerady</t>
  </si>
  <si>
    <t>Datum:</t>
  </si>
  <si>
    <t>2. 2. 2023</t>
  </si>
  <si>
    <t>Zadavatel:</t>
  </si>
  <si>
    <t>IČ:</t>
  </si>
  <si>
    <t>01312774</t>
  </si>
  <si>
    <t>Státní pozemkový úřad, KPÚ pro Středočeský kraj</t>
  </si>
  <si>
    <t>DIČ:</t>
  </si>
  <si>
    <t>Uchazeč:</t>
  </si>
  <si>
    <t>Vyplň údaj</t>
  </si>
  <si>
    <t>Projektant:</t>
  </si>
  <si>
    <t>63486466</t>
  </si>
  <si>
    <t xml:space="preserve">ATELIER FONTES 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</si>
  <si>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</si>
  <si>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</si>
  <si>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</si>
  <si>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</si>
  <si>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</si>
  <si>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</si>
  <si>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</si>
  <si>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</si>
  <si>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</si>
  <si>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</si>
  <si>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</si>
  <si>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</si>
  <si>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</si>
  <si>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</si>
  <si>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</si>
  <si>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</si>
  <si>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</si>
  <si>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</si>
  <si>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</si>
  <si>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</si>
  <si>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</si>
  <si>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</si>
  <si>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</si>
  <si>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</si>
  <si>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</si>
  <si>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</si>
  <si>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</si>
  <si>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</si>
  <si>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</si>
  <si>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</si>
  <si>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</si>
  <si>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</si>
  <si>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</si>
  <si>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</si>
  <si>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</si>
  <si>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</si>
  <si>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</si>
  <si>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</si>
  <si>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</si>
  <si>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</si>
  <si>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</si>
  <si>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</si>
  <si>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</si>
  <si>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</si>
  <si>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</si>
  <si>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Zemní práce</t>
  </si>
  <si>
    <t>STA</t>
  </si>
  <si>
    <t>1</t>
  </si>
  <si>
    <t>{257a19f2-6895-4ff0-865d-905ad1431fca}</t>
  </si>
  <si>
    <t>2</t>
  </si>
  <si>
    <t>SO-02</t>
  </si>
  <si>
    <t>Vegetační úpravy LBC 1</t>
  </si>
  <si>
    <t>{c47e44a9-3fa1-4547-8c0d-819084c232fc}</t>
  </si>
  <si>
    <t>SO-03</t>
  </si>
  <si>
    <t>Následná péče LBC 1</t>
  </si>
  <si>
    <t>{da6710ae-29eb-4545-8ec5-cb28332e204e}</t>
  </si>
  <si>
    <t>SO-04</t>
  </si>
  <si>
    <t>Plazníky</t>
  </si>
  <si>
    <t>{5366187f-fdd1-46f6-9556-6cd08af874a0}</t>
  </si>
  <si>
    <t>SO-05</t>
  </si>
  <si>
    <t>Vegetační úpravy LBK 5</t>
  </si>
  <si>
    <t>{75fc8bcf-93af-45e1-b4e8-16878e304019}</t>
  </si>
  <si>
    <t>SO-06</t>
  </si>
  <si>
    <t>Následná péče LBK 5</t>
  </si>
  <si>
    <t>{73743a72-d2b1-4f3b-a5aa-1970091979cf}</t>
  </si>
  <si>
    <t>SO-07</t>
  </si>
  <si>
    <t>Vegetační úpravy LBK 6</t>
  </si>
  <si>
    <t>{e116fa72-c09e-47c1-9fb6-af27206b3c95}</t>
  </si>
  <si>
    <t>SO-08</t>
  </si>
  <si>
    <t>Následná péče LBK 6</t>
  </si>
  <si>
    <t>{c3b27f96-02ed-4db0-8bf0-4a97e52074c5}</t>
  </si>
  <si>
    <t>00</t>
  </si>
  <si>
    <t>VRN</t>
  </si>
  <si>
    <t>VON</t>
  </si>
  <si>
    <t>{c7b7a4ab-8ffa-4c75-a43f-1ca1c7238d88}</t>
  </si>
  <si>
    <t>KRYCÍ LIST SOUPISU PRACÍ</t>
  </si>
  <si>
    <t>Objekt:</t>
  </si>
  <si>
    <t>SO-01 - Zemní práce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</si>
  <si>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</si>
  <si>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</si>
  <si>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</si>
  <si>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</si>
  <si>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</si>
  <si>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</si>
  <si>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</si>
  <si>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</si>
  <si>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</si>
  <si>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</si>
  <si>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</si>
  <si>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</si>
  <si>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</si>
  <si>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</si>
  <si>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</si>
  <si>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</si>
  <si>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</si>
  <si>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</si>
  <si>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</si>
  <si>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</si>
  <si>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</si>
  <si>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</si>
  <si>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</si>
  <si>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</si>
  <si>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</si>
  <si>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111111331</t>
  </si>
  <si>
    <t>Odstranění ruderálního porostu z plochy přes 500 m2 v rovině nebo na svahu do 1:5</t>
  </si>
  <si>
    <t>m2</t>
  </si>
  <si>
    <t>CS ÚRS 2023 01</t>
  </si>
  <si>
    <t>4</t>
  </si>
  <si>
    <t>1309846410</t>
  </si>
  <si>
    <t>Online PSC</t>
  </si>
  <si>
    <t>https://podminky.urs.cz/item/CS_URS_2023_01/111111331</t>
  </si>
  <si>
    <t>P</t>
  </si>
  <si>
    <t>Poznámka k položce:_x000d_
shrabání a odvoz na kompostárnu ve vzdálnosti 15 km; odečtení křovin</t>
  </si>
  <si>
    <t>VV</t>
  </si>
  <si>
    <t>4850-420</t>
  </si>
  <si>
    <t>111111331.R</t>
  </si>
  <si>
    <t>Poplatek za uložení odpadu v kompostárně</t>
  </si>
  <si>
    <t>t</t>
  </si>
  <si>
    <t>1690431652</t>
  </si>
  <si>
    <t>4850*0,05*0,15</t>
  </si>
  <si>
    <t>3</t>
  </si>
  <si>
    <t>111251103</t>
  </si>
  <si>
    <t>Odstranění křovin a stromů s odstraněním kořenů strojně průměru kmene do 100 mm v rovině nebo ve svahu sklonu terénu do 1:5, při celkové ploše přes 500 m2</t>
  </si>
  <si>
    <t>1445626040</t>
  </si>
  <si>
    <t>https://podminky.urs.cz/item/CS_URS_2023_01/111251103</t>
  </si>
  <si>
    <t>"plochy křovin - povolení ke kácení"335</t>
  </si>
  <si>
    <t>"samostatné nálety v ruderálním porostu" 420</t>
  </si>
  <si>
    <t>Součet</t>
  </si>
  <si>
    <t>112155311</t>
  </si>
  <si>
    <t>Štěpkování s naložením na dopravní prostředek a odvozem do 20 km keřového porostu středně hustého</t>
  </si>
  <si>
    <t>-1944911039</t>
  </si>
  <si>
    <t>https://podminky.urs.cz/item/CS_URS_2023_01/112155311</t>
  </si>
  <si>
    <t>"křoviny" (335+420)</t>
  </si>
  <si>
    <t>5</t>
  </si>
  <si>
    <t>112251211</t>
  </si>
  <si>
    <t>Odstranění pařezu odfrézováním nebo odvrtáním hloubky do 200 mm v rovině nebo na svahu do 1:5</t>
  </si>
  <si>
    <t>1378115544</t>
  </si>
  <si>
    <t>https://podminky.urs.cz/item/CS_URS_2023_01/112251211</t>
  </si>
  <si>
    <t>Poznámka k položce:_x000d_
120 pařezů - smrky na KN 430, plocha vypočtena pro střední průměr pařezu 0,2m</t>
  </si>
  <si>
    <t>120*0,01*3,14</t>
  </si>
  <si>
    <t>6</t>
  </si>
  <si>
    <t>121151123</t>
  </si>
  <si>
    <t>Sejmutí ornice strojně při souvislé ploše přes 500 m2, tl. vrstvy do 200 mm</t>
  </si>
  <si>
    <t>2038258958</t>
  </si>
  <si>
    <t>https://podminky.urs.cz/item/CS_URS_2023_01/121151123</t>
  </si>
  <si>
    <t>Poznámka k položce:_x000d_
ze zorněné plochy na KN 430, tl. 0,2m</t>
  </si>
  <si>
    <t>2900</t>
  </si>
  <si>
    <t>7</t>
  </si>
  <si>
    <t>122251404</t>
  </si>
  <si>
    <t>Vykopávky v zemnících na suchu strojně zapažených i nezapažených v hornině třídy těžitelnosti I skupiny 3 přes 100 do 500 m3</t>
  </si>
  <si>
    <t>m3</t>
  </si>
  <si>
    <t>1381858006</t>
  </si>
  <si>
    <t>https://podminky.urs.cz/item/CS_URS_2023_01/122251404</t>
  </si>
  <si>
    <t>Poznámka k položce:_x000d_
výkop všech tůní, 50% nad HPV</t>
  </si>
  <si>
    <t>(100+280+70+60)/2</t>
  </si>
  <si>
    <t>8</t>
  </si>
  <si>
    <t>127751101</t>
  </si>
  <si>
    <t>Vykopávky pod vodou strojně na hloubku do 5 m pod projektem stanovenou hladinou vody v horninách třídy těžitelnosti I a II skupiny 1 až 4, průměrné tloušťky projektované vrstvy do 0,50 m do 1 000 m3</t>
  </si>
  <si>
    <t>-166030675</t>
  </si>
  <si>
    <t>https://podminky.urs.cz/item/CS_URS_2023_01/127751101</t>
  </si>
  <si>
    <t>9</t>
  </si>
  <si>
    <t>122351504</t>
  </si>
  <si>
    <t>Odkopávky a prokopávky zapažené strojně v hornině třídy těžitelnosti II skupiny 4 přes 100 do 500 m3</t>
  </si>
  <si>
    <t>-431481114</t>
  </si>
  <si>
    <t>https://podminky.urs.cz/item/CS_URS_2023_01/122351504</t>
  </si>
  <si>
    <t>Poznámka k položce:_x000d_
odtěžení škváry na určené ploše KN 445/1</t>
  </si>
  <si>
    <t>10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</si>
  <si>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</si>
  <si>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</si>
  <si>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-668414150</t>
  </si>
  <si>
    <t>https://podminky.urs.cz/item/CS_URS_2023_01/162351103</t>
  </si>
  <si>
    <t xml:space="preserve">Poznámka k položce:_x000d_
převoz výkopku na modelaci terénu_x000d_
</t>
  </si>
  <si>
    <t>"na KN 430" 450</t>
  </si>
  <si>
    <t>"na KN 445/1" 60</t>
  </si>
  <si>
    <t>11</t>
  </si>
  <si>
    <t>162451126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</si>
  <si>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</si>
  <si>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1960286565</t>
  </si>
  <si>
    <t>https://podminky.urs.cz/item/CS_URS_2023_01/162451126</t>
  </si>
  <si>
    <t>"ornice na vzdálenost 2 km na KN 445/1" 149,5</t>
  </si>
  <si>
    <t>"ornice na vzdálenost 2 km na KN 540" 46,7</t>
  </si>
  <si>
    <t>12</t>
  </si>
  <si>
    <t>171251101</t>
  </si>
  <si>
    <t>Uložení sypanin do násypů strojně s rozprostřením sypaniny ve vrstvách a s hrubým urovnáním nezhutněných jakékoliv třídy těžitelnosti</t>
  </si>
  <si>
    <t>-716417092</t>
  </si>
  <si>
    <t>https://podminky.urs.cz/item/CS_URS_2023_01/171251101</t>
  </si>
  <si>
    <t xml:space="preserve">Poznámka k položce:_x000d_
uložení výkopku z tůní  umístěných na 430</t>
  </si>
  <si>
    <t>100+280+70</t>
  </si>
  <si>
    <t>13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</si>
  <si>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</si>
  <si>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</si>
  <si>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1903314337</t>
  </si>
  <si>
    <t>https://podminky.urs.cz/item/CS_URS_2023_01/181111111</t>
  </si>
  <si>
    <t>14</t>
  </si>
  <si>
    <t>181351113</t>
  </si>
  <si>
    <t>Rozprostření a urovnání ornice v rovině nebo ve svahu sklonu do 1:5 strojně při souvislé ploše přes 500 m2, tl. vrstvy do 200 mm</t>
  </si>
  <si>
    <t>-843157022</t>
  </si>
  <si>
    <t>https://podminky.urs.cz/item/CS_URS_2023_01/181351113</t>
  </si>
  <si>
    <t>"modelace terénu KN 430" 2900</t>
  </si>
  <si>
    <t>"ohumusování KN 445/1" 2025</t>
  </si>
  <si>
    <t>997</t>
  </si>
  <si>
    <t>Přesun sutě</t>
  </si>
  <si>
    <t>99.R</t>
  </si>
  <si>
    <t>Odvoz druhotných surovin do sběrny</t>
  </si>
  <si>
    <t>celek</t>
  </si>
  <si>
    <t>134805614</t>
  </si>
  <si>
    <t>Poznámka k položce:_x000d_
Sběrna surovin Brandýs n.Labem, bez poplatku</t>
  </si>
  <si>
    <t>16</t>
  </si>
  <si>
    <t>997006512</t>
  </si>
  <si>
    <t>Vodorovná doprava suti na skládku s naložením na dopravní prostředek a složením přes 100 m do 1 km</t>
  </si>
  <si>
    <t>-367814794</t>
  </si>
  <si>
    <t>https://podminky.urs.cz/item/CS_URS_2023_01/997006512</t>
  </si>
  <si>
    <t>Poznámka k položce:_x000d_
doprava odpadu na skládku</t>
  </si>
  <si>
    <t>"škvára" 191*0,9</t>
  </si>
  <si>
    <t>"beton" 10*2,4</t>
  </si>
  <si>
    <t>"stavební suť včetně zemin" 20*1,5</t>
  </si>
  <si>
    <t>"lepenka" 0,03</t>
  </si>
  <si>
    <t>"pneumatiky 10 ks" 10*15/1000</t>
  </si>
  <si>
    <t>"eternit" 0,4</t>
  </si>
  <si>
    <t>"polystyren" 0,02</t>
  </si>
  <si>
    <t>17</t>
  </si>
  <si>
    <t>997006519</t>
  </si>
  <si>
    <t>Vodorovná doprava suti na skládku Příplatek k ceně -6512 za každý další i započatý 1 km</t>
  </si>
  <si>
    <t>-978103493</t>
  </si>
  <si>
    <t>https://podminky.urs.cz/item/CS_URS_2023_01/997006519</t>
  </si>
  <si>
    <t>Poznámka k položce:_x000d_
připlatek za vzdálenost 25 km</t>
  </si>
  <si>
    <t>226,5*25</t>
  </si>
  <si>
    <t>18</t>
  </si>
  <si>
    <t>99722.R</t>
  </si>
  <si>
    <t>Poplatek za uložení stavebního odpadu na skládce (skládkovné) škváry zatříděné do katalogu odpadů pod kódem 100 101</t>
  </si>
  <si>
    <t>-712057508</t>
  </si>
  <si>
    <t>19</t>
  </si>
  <si>
    <t>997221611</t>
  </si>
  <si>
    <t>Nakládání na dopravní prostředky pro vodorovnou dopravu suti</t>
  </si>
  <si>
    <t>329327730</t>
  </si>
  <si>
    <t>https://podminky.urs.cz/item/CS_URS_2023_01/997221611</t>
  </si>
  <si>
    <t>Poznámka k položce:_x000d_
naložení všeho odpadu kromě škváry</t>
  </si>
  <si>
    <t>226,5-171,9</t>
  </si>
  <si>
    <t>20</t>
  </si>
  <si>
    <t>997221655</t>
  </si>
  <si>
    <t>Poplatek za uložení stavebního odpadu na skládce (skládkovné) zeminy a kamení zatříděného do Katalogu odpadů pod kódem 17 05 04</t>
  </si>
  <si>
    <t>2056681844</t>
  </si>
  <si>
    <t>https://podminky.urs.cz/item/CS_URS_2023_01/997221655</t>
  </si>
  <si>
    <t>"Suť včetně zeminy" 20*1,5</t>
  </si>
  <si>
    <t>9972218.R</t>
  </si>
  <si>
    <t>Poplatek za uložení stavebního odpadu ostatní</t>
  </si>
  <si>
    <t>479242653</t>
  </si>
  <si>
    <t>Poznámka k položce:_x000d_
lepenka, pneumatiky, eternit, polystyren</t>
  </si>
  <si>
    <t>0,6</t>
  </si>
  <si>
    <t>22</t>
  </si>
  <si>
    <t>997221615</t>
  </si>
  <si>
    <t>Poplatek za uložení stavebního odpadu na skládce (skládkovné) z prostého betonu zatříděného do Katalogu odpadů pod kódem 17 01 01</t>
  </si>
  <si>
    <t>558337296</t>
  </si>
  <si>
    <t>https://podminky.urs.cz/item/CS_URS_2023_01/997221615</t>
  </si>
  <si>
    <t>SO-02 - Vegetační úpravy LBC 1</t>
  </si>
  <si>
    <t>Státní pozemklový úřad, KPÚ pro Středočeský kraj</t>
  </si>
  <si>
    <t xml:space="preserve">    3 - Svislé a kompletní konstrukce</t>
  </si>
  <si>
    <t xml:space="preserve">    9 - Ostatní konstrukce a práce, bourání</t>
  </si>
  <si>
    <t xml:space="preserve">    998 - Přesun hmot</t>
  </si>
  <si>
    <t>111251102</t>
  </si>
  <si>
    <t>Odstranění křovin a stromů s odstraněním kořenů strojně průměru kmene do 100 mm v rovině nebo ve svahu sklonu terénu do 1:5, při celkové ploše přes 100 do 500 m2</t>
  </si>
  <si>
    <t>-157455287</t>
  </si>
  <si>
    <t>https://podminky.urs.cz/item/CS_URS_2023_01/111251102</t>
  </si>
  <si>
    <t>"plochy křovin - povolení ke kácení"25+60+150</t>
  </si>
  <si>
    <t>112155215</t>
  </si>
  <si>
    <t>Štěpkování s naložením na dopravní prostředek a odvozem do 20 km stromků a větví solitérů, průměru kmene do 300 mm</t>
  </si>
  <si>
    <t>kus</t>
  </si>
  <si>
    <t>1426896377</t>
  </si>
  <si>
    <t>https://podminky.urs.cz/item/CS_URS_2023_01/112155215</t>
  </si>
  <si>
    <t>112155315</t>
  </si>
  <si>
    <t>Štěpkování s naložením na dopravní prostředek a odvozem do 20 km keřového porostu hustého</t>
  </si>
  <si>
    <t>593962048</t>
  </si>
  <si>
    <t>https://podminky.urs.cz/item/CS_URS_2023_01/112155315</t>
  </si>
  <si>
    <t>"křoviny" (570-335)</t>
  </si>
  <si>
    <t>112101101</t>
  </si>
  <si>
    <t>Odstranění stromů s odřezáním kmene a s odvětvením listnatých, průměru kmene přes 100 do 300 mm</t>
  </si>
  <si>
    <t>1888106965</t>
  </si>
  <si>
    <t>https://podminky.urs.cz/item/CS_URS_2023_01/112101101</t>
  </si>
  <si>
    <t>112101102</t>
  </si>
  <si>
    <t>Odstranění stromů s odřezáním kmene a s odvětvením listnatých, průměru kmene přes 300 do 500 mm</t>
  </si>
  <si>
    <t>-1140047058</t>
  </si>
  <si>
    <t>https://podminky.urs.cz/item/CS_URS_2023_01/112101102</t>
  </si>
  <si>
    <t>183101113</t>
  </si>
  <si>
    <t>Hloubení jamek pro vysazování rostlin v zemině skupiny 1 až 4 bez výměny půdy v rovině nebo na svahu do 1:5, objemu přes 0,02 do 0,05 m3</t>
  </si>
  <si>
    <t>-832495989</t>
  </si>
  <si>
    <t>https://podminky.urs.cz/item/CS_URS_2023_01/183101113</t>
  </si>
  <si>
    <t>Poznámka k položce:_x000d_
jamky pro keře 0,35 x0,35 x 0,30 m, plochy 36-50 a 19 ks z plochy 35</t>
  </si>
  <si>
    <t>436-10</t>
  </si>
  <si>
    <t>183101114</t>
  </si>
  <si>
    <t>Hloubení jamek pro vysazování rostlin v zemině skupiny 1 až 4 bez výměny půdy v rovině nebo na svahu do 1:5, objemu přes 0,05 do 0,125 m3</t>
  </si>
  <si>
    <t>-747715736</t>
  </si>
  <si>
    <t>https://podminky.urs.cz/item/CS_URS_2023_01/183101114</t>
  </si>
  <si>
    <t>Poznámka k položce:_x000d_
jamky pro stromy 0,50 x 0,50 x 0,30 m, plochy 35-50. Odečteno 9 stromů z plochy 36 (výměna půdy).</t>
  </si>
  <si>
    <t>490-9</t>
  </si>
  <si>
    <t>183101313</t>
  </si>
  <si>
    <t>Hloubení jamek pro vysazování rostlin v zemině skupiny 1 až 4 s výměnou půdy z 100% v rovině nebo na svahu do 1:5, objemu přes 0,02 do 0,05 m3</t>
  </si>
  <si>
    <t>-1279545033</t>
  </si>
  <si>
    <t>https://podminky.urs.cz/item/CS_URS_2023_01/183101313</t>
  </si>
  <si>
    <t xml:space="preserve">Poznámka k položce:_x000d_
jamky pro keře v ploše škváry, výsadbová jáma  0,50 x 0,50 x 0,50 m. Část plochy 35. Použita bude ornice z KN 430.</t>
  </si>
  <si>
    <t>183101321</t>
  </si>
  <si>
    <t>Hloubení jamek pro vysazování rostlin v zemině skupiny 1 až 4 s výměnou půdy z 100% v rovině nebo na svahu do 1:5, objemu přes 0,40 do 1,00 m3</t>
  </si>
  <si>
    <t>481177325</t>
  </si>
  <si>
    <t>https://podminky.urs.cz/item/CS_URS_2023_01/183101321</t>
  </si>
  <si>
    <t>Poznámka k položce:_x000d_
stromy v ploše škváry, výsadbová jáma o rozměrech 1 x1 x 0,5m, část plochy 36. Použita bude ornice z KN 430.</t>
  </si>
  <si>
    <t>183408312</t>
  </si>
  <si>
    <t>Smykování na plochách jednotlivě přes 1 ha, v půdě střední</t>
  </si>
  <si>
    <t>ha</t>
  </si>
  <si>
    <t>1655524679</t>
  </si>
  <si>
    <t>https://podminky.urs.cz/item/CS_URS_2023_01/183408312</t>
  </si>
  <si>
    <t>Poznámka k položce:_x000d_
všechny plochy pro založení trávníků kromě plochy na škváře 36: 305+235+3940+230+860+1360+7000+1050/10000</t>
  </si>
  <si>
    <t>183551313</t>
  </si>
  <si>
    <t>Úprava zemědělské půdy - orba střední, hl. do 0,24 m, na ploše jednotlivě do 5 ha, o sklonu do 5°</t>
  </si>
  <si>
    <t>1309718690</t>
  </si>
  <si>
    <t>https://podminky.urs.cz/item/CS_URS_2023_01/183551313</t>
  </si>
  <si>
    <t>183551413</t>
  </si>
  <si>
    <t>Úprava zemědělské půdy - orba rotačním kypřičem, hl. do 0,15 m, na ploše jednotlivě do 5 ha, o sklonu do 5°</t>
  </si>
  <si>
    <t>-1934227777</t>
  </si>
  <si>
    <t>https://podminky.urs.cz/item/CS_URS_2023_01/183551413</t>
  </si>
  <si>
    <t>184102111</t>
  </si>
  <si>
    <t>Výsadba dřeviny s balem do předem vyhloubené jamky se zalitím v rovině nebo na svahu do 1:5, při průměru balu přes 100 do 200 mm</t>
  </si>
  <si>
    <t>605252263</t>
  </si>
  <si>
    <t>https://podminky.urs.cz/item/CS_URS_2023_01/184102111</t>
  </si>
  <si>
    <t>Poznámka k položce:_x000d_
keře</t>
  </si>
  <si>
    <t>M</t>
  </si>
  <si>
    <t>02603.R</t>
  </si>
  <si>
    <t xml:space="preserve">Sazeninice dřevin, keře obalované,  40 - 60 cm</t>
  </si>
  <si>
    <t>1010914581</t>
  </si>
  <si>
    <t xml:space="preserve">"Brslen evropský"  37</t>
  </si>
  <si>
    <t>"Dřín obecný" 5</t>
  </si>
  <si>
    <t>"Hlohy" 55</t>
  </si>
  <si>
    <t>"Kalina obecná" 28</t>
  </si>
  <si>
    <t>"krušina olšová" 13</t>
  </si>
  <si>
    <t xml:space="preserve">"Líska obecná"  40</t>
  </si>
  <si>
    <t>"Ptačí zob obecný" 30</t>
  </si>
  <si>
    <t>"Růže šípková" 28</t>
  </si>
  <si>
    <t xml:space="preserve">"Řešetlák počistivý "  46</t>
  </si>
  <si>
    <t>"Slivoň trnka" 20</t>
  </si>
  <si>
    <t xml:space="preserve">"Svída krvavá"    26</t>
  </si>
  <si>
    <t>"Vrba jíva" 17</t>
  </si>
  <si>
    <t>"Vrba košíkářská" 20</t>
  </si>
  <si>
    <t>"Vrba popelavá" 21</t>
  </si>
  <si>
    <t>"Vrba trojmužná" 11</t>
  </si>
  <si>
    <t>"Zimolez obecný" 39</t>
  </si>
  <si>
    <t>184102112</t>
  </si>
  <si>
    <t>Výsadba dřeviny s balem do předem vyhloubené jamky se zalitím v rovině nebo na svahu do 1:5, při průměru balu přes 200 do 300 mm</t>
  </si>
  <si>
    <t>-1488130880</t>
  </si>
  <si>
    <t>https://podminky.urs.cz/item/CS_URS_2023_01/184102112</t>
  </si>
  <si>
    <t>Poznámka k položce:_x000d_
poloodrostky a odrostky</t>
  </si>
  <si>
    <t>02601.R</t>
  </si>
  <si>
    <t>Sazenice dřevin listnaté, poloodrostky 0,8 - 1,2 m</t>
  </si>
  <si>
    <t>-1412049112</t>
  </si>
  <si>
    <t>"bříza bělokorá" 8</t>
  </si>
  <si>
    <t>"Dub zimní " 47</t>
  </si>
  <si>
    <t>"Habr obecný" 108</t>
  </si>
  <si>
    <t>"Hrušeň obecná" 10</t>
  </si>
  <si>
    <t>"Jabloň domácí"8</t>
  </si>
  <si>
    <t>"Javor babyka " 70</t>
  </si>
  <si>
    <t>"Javor mléč" 76</t>
  </si>
  <si>
    <t>"Jilm habrolistý" 31</t>
  </si>
  <si>
    <t xml:space="preserve">"Lípa malolistá"  89</t>
  </si>
  <si>
    <t>"Střemcha obecná" 2</t>
  </si>
  <si>
    <t xml:space="preserve">"Třešeň ptačí"  19</t>
  </si>
  <si>
    <t>02605.R</t>
  </si>
  <si>
    <t>Sazenice dřevin listnaté, odrostky obalované</t>
  </si>
  <si>
    <t>1617777184</t>
  </si>
  <si>
    <t>"javor babyka " 3</t>
  </si>
  <si>
    <t>"Jeřáb ptačí" 6</t>
  </si>
  <si>
    <t xml:space="preserve">"Lípa malolistá "  2</t>
  </si>
  <si>
    <t>"Olše lepkavá " 2</t>
  </si>
  <si>
    <t>"Střemcha obecná" 1</t>
  </si>
  <si>
    <t xml:space="preserve">"Třešeň ptačí   " 3</t>
  </si>
  <si>
    <t>"Vrba bílá " 5</t>
  </si>
  <si>
    <t>184215412</t>
  </si>
  <si>
    <t>Zhotovení závlahové mísy u solitérních dřevin v rovině nebo na svahu do 1:5, o průměru mísy přes 0,5 do 1 m</t>
  </si>
  <si>
    <t>-1100357723</t>
  </si>
  <si>
    <t>https://podminky.urs.cz/item/CS_URS_2023_01/184215412</t>
  </si>
  <si>
    <t>" dřeviny na plochách 50,41 a 36" 5+22+19</t>
  </si>
  <si>
    <t>181451121</t>
  </si>
  <si>
    <t>Založení trávníku na půdě předem připravené plochy přes 1000 m2 výsevem včetně utažení lučního v rovině nebo na svahu do 1:5</t>
  </si>
  <si>
    <t>2109065345</t>
  </si>
  <si>
    <t>https://podminky.urs.cz/item/CS_URS_2023_01/181451121</t>
  </si>
  <si>
    <t>Poznámka k položce:_x000d_
všechny plochy pro založení trávníků vč. plochy na škváře 36: 305+235+3940+230+860+1360+7000+2025+1050/10000</t>
  </si>
  <si>
    <t>00572100</t>
  </si>
  <si>
    <t>osivo jetelotráva intenzivní víceletá</t>
  </si>
  <si>
    <t>kg</t>
  </si>
  <si>
    <t>1567143865</t>
  </si>
  <si>
    <t>30*0,922</t>
  </si>
  <si>
    <t>00501.R</t>
  </si>
  <si>
    <t>osivo travní - směs pro sadové mezipásy</t>
  </si>
  <si>
    <t>-1259666972</t>
  </si>
  <si>
    <t>70*0,471</t>
  </si>
  <si>
    <t>00502.R</t>
  </si>
  <si>
    <t>osivo travní - směs pro suché podmínky</t>
  </si>
  <si>
    <t>-1553669257</t>
  </si>
  <si>
    <t>200*0,2025</t>
  </si>
  <si>
    <t>23</t>
  </si>
  <si>
    <t>00503.R</t>
  </si>
  <si>
    <t>osivo travní - směs pro myslivecké políčko</t>
  </si>
  <si>
    <t>-90374026</t>
  </si>
  <si>
    <t>40*0,105</t>
  </si>
  <si>
    <t>24</t>
  </si>
  <si>
    <t>026.R1</t>
  </si>
  <si>
    <t>Aplikace hydroabsorbentu do výsadbové jámy</t>
  </si>
  <si>
    <t>-127937273</t>
  </si>
  <si>
    <t>490+436</t>
  </si>
  <si>
    <t>25</t>
  </si>
  <si>
    <t>0260.R</t>
  </si>
  <si>
    <t>Hydroabsorbent</t>
  </si>
  <si>
    <t>1618405953</t>
  </si>
  <si>
    <t>Poznámka k položce:_x000d_
Hydroabsorbent, hydrogel</t>
  </si>
  <si>
    <t>"keře" 436*0,02</t>
  </si>
  <si>
    <t>"stromy" 481*0,06</t>
  </si>
  <si>
    <t>"stromy - přidavek pro stromy s výměnou půdy" 9*0,4</t>
  </si>
  <si>
    <t>26</t>
  </si>
  <si>
    <t>184911421</t>
  </si>
  <si>
    <t>Mulčování vysazených rostlin mulčovací kůrou, tl. do 100 mm v rovině nebo na svahu do 1:5</t>
  </si>
  <si>
    <t>1623916184</t>
  </si>
  <si>
    <t>https://podminky.urs.cz/item/CS_URS_2023_01/184911421</t>
  </si>
  <si>
    <t>490+436*0,5</t>
  </si>
  <si>
    <t>27</t>
  </si>
  <si>
    <t>103911.R</t>
  </si>
  <si>
    <t>Kůrodřevní hmota pro mulčování rostlin</t>
  </si>
  <si>
    <t>-1085728740</t>
  </si>
  <si>
    <t>"stromy"490*1*0,1</t>
  </si>
  <si>
    <t>"keře" 436 * 0,5*0,1</t>
  </si>
  <si>
    <t>"odečítá se štěpka vyrobená místě v rámci SO01 a SO02" -(28,5+36)</t>
  </si>
  <si>
    <t>28</t>
  </si>
  <si>
    <t>348951270.R</t>
  </si>
  <si>
    <t>Oplocení lesních kultur dřevěnými kůly průměru do 120 mm, v osové vzdálenosti 3 m, oplocení výšky 1,6 m, dle TZ</t>
  </si>
  <si>
    <t>m</t>
  </si>
  <si>
    <t>-1314620315</t>
  </si>
  <si>
    <t>105+45+38+75+70+95+70+60+160+130+125+62</t>
  </si>
  <si>
    <t>29</t>
  </si>
  <si>
    <t>348951271.R</t>
  </si>
  <si>
    <t>Vrata do oplocení kultur pro vjezd techniky, šíře 4m</t>
  </si>
  <si>
    <t>-1190475385</t>
  </si>
  <si>
    <t>30</t>
  </si>
  <si>
    <t>184215112</t>
  </si>
  <si>
    <t>Ukotvení dřeviny kůly v rovině nebo na svahu do 1:5 jedním kůlem, délky přes 1 do 2 m</t>
  </si>
  <si>
    <t>1104735233</t>
  </si>
  <si>
    <t>https://podminky.urs.cz/item/CS_URS_2023_01/184215112</t>
  </si>
  <si>
    <t>"stromy+ kůl k připevnění ochrany" 490+22</t>
  </si>
  <si>
    <t>31</t>
  </si>
  <si>
    <t>1008.R</t>
  </si>
  <si>
    <t>Úvazek bavlněný, šířka 30 mm, balení po 50bm</t>
  </si>
  <si>
    <t>-648533192</t>
  </si>
  <si>
    <t>"1 m úvazku/1ks stromu"1*490+22</t>
  </si>
  <si>
    <t>32</t>
  </si>
  <si>
    <t>60591253</t>
  </si>
  <si>
    <t>kůl vyvazovací dřevěný impregnovaný D 8cm dl 2m</t>
  </si>
  <si>
    <t>1993482903</t>
  </si>
  <si>
    <t>"kotvení 1 kůlem" 512</t>
  </si>
  <si>
    <t>33</t>
  </si>
  <si>
    <t>184813121</t>
  </si>
  <si>
    <t>Ochrana dřevin před okusem zvěří ručně v rovině nebo ve svahu do 1:5, pletivem, výšky do 2 m</t>
  </si>
  <si>
    <t>-609712270</t>
  </si>
  <si>
    <t>https://podminky.urs.cz/item/CS_URS_2023_01/184813121</t>
  </si>
  <si>
    <t>Poznámka k položce:_x000d_
pletivo a samosvorná ochrana u stromu, u keřů pouze pletivo</t>
  </si>
  <si>
    <t>"individulání ochrana keře dle TZ" 24</t>
  </si>
  <si>
    <t>"individulání ochrana stromu dle TZ" 22</t>
  </si>
  <si>
    <t>Svislé a kompletní konstrukce</t>
  </si>
  <si>
    <t>34</t>
  </si>
  <si>
    <t>348951260</t>
  </si>
  <si>
    <t>Osazení oplocení lesních kultur včetně dřevěných kůlů průměru do 120 mm, v osové vzdálenosti 3 m (dodávka řeziva ve specifikaci) v oplocení výšky do 1,5 m tyčovým plotem</t>
  </si>
  <si>
    <t>2054442064</t>
  </si>
  <si>
    <t>https://podminky.urs.cz/item/CS_URS_2023_01/348951260</t>
  </si>
  <si>
    <t>Poznámka k položce:_x000d_
plocha 42</t>
  </si>
  <si>
    <t>"dle TZ" 72</t>
  </si>
  <si>
    <t>35</t>
  </si>
  <si>
    <t>348952261</t>
  </si>
  <si>
    <t>Osazení oplocení lesních kultur vrata z plotových tyček výšky do 1,5 m plochy do 2 m2</t>
  </si>
  <si>
    <t>-204012883</t>
  </si>
  <si>
    <t>https://podminky.urs.cz/item/CS_URS_2023_01/348952261</t>
  </si>
  <si>
    <t>36</t>
  </si>
  <si>
    <t>348952.R</t>
  </si>
  <si>
    <t>Doplnění dřevěného oplocení králičím pletivem v. 1m</t>
  </si>
  <si>
    <t>864048958</t>
  </si>
  <si>
    <t>Ostatní konstrukce a práce, bourání</t>
  </si>
  <si>
    <t>37</t>
  </si>
  <si>
    <t>913342112</t>
  </si>
  <si>
    <t>Hraniční značka kámen měřičský M 2</t>
  </si>
  <si>
    <t>1176181129</t>
  </si>
  <si>
    <t>https://podminky.urs.cz/item/CS_URS_2023_01/913342112</t>
  </si>
  <si>
    <t>998</t>
  </si>
  <si>
    <t>Přesun hmot</t>
  </si>
  <si>
    <t>38</t>
  </si>
  <si>
    <t>998231311</t>
  </si>
  <si>
    <t>Přesun hmot pro sadovnické a krajinářské úpravy - strojně dopravní vzdálenost do 5000 m</t>
  </si>
  <si>
    <t>-1705122802</t>
  </si>
  <si>
    <t>https://podminky.urs.cz/item/CS_URS_2023_01/998231311</t>
  </si>
  <si>
    <t>SO-03 - Následná péče LBC 1</t>
  </si>
  <si>
    <t xml:space="preserve">    01 - Následná péče LBC1 - 1.ROK</t>
  </si>
  <si>
    <t xml:space="preserve">    02 - Následná péče LBC1 - 2.ROK</t>
  </si>
  <si>
    <t xml:space="preserve">    03 - Následná péče LBC1 - 3.ROK</t>
  </si>
  <si>
    <t>01</t>
  </si>
  <si>
    <t>Následná péče LBC1 - 1.ROK</t>
  </si>
  <si>
    <t>111151231</t>
  </si>
  <si>
    <t>Pokosení trávníku při souvislé ploše přes 1000 do 10000 m2 lučního v rovině nebo svahu do 1:5</t>
  </si>
  <si>
    <t>-811579667</t>
  </si>
  <si>
    <t>https://podminky.urs.cz/item/CS_URS_2023_01/111151231</t>
  </si>
  <si>
    <t>Poznámka k položce:_x000d_
kosení ve veg. období - 3x plochy na KN 430 pro využití jako louka s vyhrabáním hmoty a doplněním jako mulče k výsadbám.</t>
  </si>
  <si>
    <t>(2025+860+1360+7000+1050)*3</t>
  </si>
  <si>
    <t>184851617</t>
  </si>
  <si>
    <t>Strojní ožínání sazenic v pruzích sklon do 1:5 při viditelnosti střední, výšky přes 60 cm</t>
  </si>
  <si>
    <t>547508893</t>
  </si>
  <si>
    <t>https://podminky.urs.cz/item/CS_URS_2023_01/184851617</t>
  </si>
  <si>
    <t>Poznámka k položce:_x000d_
vžínání výsadeb v oplocenkách 3 x ročně</t>
  </si>
  <si>
    <t>(465+80+70+190+305+220+315+260+205+995+500+470+230)/10000*3</t>
  </si>
  <si>
    <t>184851717</t>
  </si>
  <si>
    <t>Strojní ožínání sazenic v ploškách sklon do 1:5 při viditelnosti střední, výšky přes 60 cm</t>
  </si>
  <si>
    <t>tis kus</t>
  </si>
  <si>
    <t>-275529517</t>
  </si>
  <si>
    <t>https://podminky.urs.cz/item/CS_URS_2023_01/184851717</t>
  </si>
  <si>
    <t>Poznámka k položce:_x000d_
plochy 41 a 36</t>
  </si>
  <si>
    <t>41/1000</t>
  </si>
  <si>
    <t>184102990.R</t>
  </si>
  <si>
    <t>Vylepšování - dosadba poloodrostlých a odrostlých sazenic, včetně vyhloubení jamky, zalití, kotvení a ochrany</t>
  </si>
  <si>
    <t>-1683211604</t>
  </si>
  <si>
    <t>obalované poloodrostky výšky 1,2 - 1,5 m</t>
  </si>
  <si>
    <t>"5% stromů 1. rok po výsadbě 468*0,050" 23</t>
  </si>
  <si>
    <t xml:space="preserve">obalované odrostky </t>
  </si>
  <si>
    <t>"5% stromů 1. rok po výsadbě 22*0,050" 1</t>
  </si>
  <si>
    <t>-1505799718</t>
  </si>
  <si>
    <t>"druhy dle TZ, nahrazení uhynulých" 23</t>
  </si>
  <si>
    <t>1768085589</t>
  </si>
  <si>
    <t>"druhy dle TZ, nahrazení uhynulých" 1</t>
  </si>
  <si>
    <t>184102991.R</t>
  </si>
  <si>
    <t>Vylepšování - dosadba keřů, včetně vyhloubení jamky, zalití a kotvení</t>
  </si>
  <si>
    <t>-1590497053</t>
  </si>
  <si>
    <t>keře - kontejner výšky 40 - 60 cm</t>
  </si>
  <si>
    <t>"5% keřů 1. rok po výsadbě 436*0,050" 22</t>
  </si>
  <si>
    <t>-66623051</t>
  </si>
  <si>
    <t>"druhy dle TZ, nahrazení uhynulých" 72</t>
  </si>
  <si>
    <t>-79462567</t>
  </si>
  <si>
    <t>Poznámka k položce:_x000d_
doplnění mulče na tl. 0,1m, předpoklad doplnění 5 cm mulče</t>
  </si>
  <si>
    <t>548423219</t>
  </si>
  <si>
    <t>"stromy"490*1*0,05</t>
  </si>
  <si>
    <t>"keře" 436 * 0,5*0,05</t>
  </si>
  <si>
    <t>185804213</t>
  </si>
  <si>
    <t>Vypletí v rovině nebo na svahu do 1:5 dřevin solitérních</t>
  </si>
  <si>
    <t>-1614191188</t>
  </si>
  <si>
    <t>https://podminky.urs.cz/item/CS_URS_2023_01/185804213</t>
  </si>
  <si>
    <t>Poznámka k položce:_x000d_
s ponecháním odpadu na místě, 2x ročně</t>
  </si>
  <si>
    <t>46*2</t>
  </si>
  <si>
    <t>185804312.1</t>
  </si>
  <si>
    <t>Zalití rostlin vodou plochy záhonů jednotlivě přes 20 m2</t>
  </si>
  <si>
    <t>-1595069584</t>
  </si>
  <si>
    <t>https://podminky.urs.cz/item/CS_URS_2023_01/185804312.1</t>
  </si>
  <si>
    <t>"stromy - zálivka 20l, převod na m3*počet stromů*počet zálivek " 490*8*20*0,001</t>
  </si>
  <si>
    <t>"keře skupiny - zálivka 10l, převod na m3*počet keřů*počet zálivek" 436*8*10*0,001</t>
  </si>
  <si>
    <t>185851121.1</t>
  </si>
  <si>
    <t>Dovoz vody pro zálivku rostlin na vzdálenost do 1000 m</t>
  </si>
  <si>
    <t>795152260</t>
  </si>
  <si>
    <t>https://podminky.urs.cz/item/CS_URS_2023_01/185851121.1</t>
  </si>
  <si>
    <t>185851129.1</t>
  </si>
  <si>
    <t>Dovoz vody pro zálivku rostlin Příplatek k ceně za každých dalších i započatých 1000 m</t>
  </si>
  <si>
    <t>-1002694797</t>
  </si>
  <si>
    <t>https://podminky.urs.cz/item/CS_URS_2023_01/185851129.1</t>
  </si>
  <si>
    <t>113,28*3</t>
  </si>
  <si>
    <t>08211321</t>
  </si>
  <si>
    <t>voda pitná pro ostatní odběratele</t>
  </si>
  <si>
    <t>-907026818</t>
  </si>
  <si>
    <t>1010. R</t>
  </si>
  <si>
    <t>Kontrola a oprava oplocenek kolem výsadeb</t>
  </si>
  <si>
    <t>-1381615536</t>
  </si>
  <si>
    <t>Poznámka k položce:_x000d_
jednou měsíčně</t>
  </si>
  <si>
    <t>1107*12</t>
  </si>
  <si>
    <t>174513653</t>
  </si>
  <si>
    <t>02</t>
  </si>
  <si>
    <t>Následná péče LBC1 - 2.ROK</t>
  </si>
  <si>
    <t>1273857904</t>
  </si>
  <si>
    <t>-1663534583</t>
  </si>
  <si>
    <t>-1808128995</t>
  </si>
  <si>
    <t>947883099</t>
  </si>
  <si>
    <t>268989287</t>
  </si>
  <si>
    <t>-1245972783</t>
  </si>
  <si>
    <t>-249338184</t>
  </si>
  <si>
    <t>-1467471011</t>
  </si>
  <si>
    <t>-1160617372</t>
  </si>
  <si>
    <t>661428501</t>
  </si>
  <si>
    <t>697683402</t>
  </si>
  <si>
    <t>-1372778075</t>
  </si>
  <si>
    <t>1754473304</t>
  </si>
  <si>
    <t>1656598429</t>
  </si>
  <si>
    <t>649619697</t>
  </si>
  <si>
    <t>2145233073</t>
  </si>
  <si>
    <t>-1226982907</t>
  </si>
  <si>
    <t>03</t>
  </si>
  <si>
    <t>Následná péče LBC1 - 3.ROK</t>
  </si>
  <si>
    <t>-1950905075</t>
  </si>
  <si>
    <t>539471716</t>
  </si>
  <si>
    <t>1347989149</t>
  </si>
  <si>
    <t>-1586154929</t>
  </si>
  <si>
    <t>39</t>
  </si>
  <si>
    <t>942229463</t>
  </si>
  <si>
    <t>40</t>
  </si>
  <si>
    <t>-860093807</t>
  </si>
  <si>
    <t>41</t>
  </si>
  <si>
    <t>-839005836</t>
  </si>
  <si>
    <t>42</t>
  </si>
  <si>
    <t>137213992</t>
  </si>
  <si>
    <t>43</t>
  </si>
  <si>
    <t>703403140</t>
  </si>
  <si>
    <t>44</t>
  </si>
  <si>
    <t>133481557</t>
  </si>
  <si>
    <t>45</t>
  </si>
  <si>
    <t>1446800265</t>
  </si>
  <si>
    <t>46</t>
  </si>
  <si>
    <t>-1716455323</t>
  </si>
  <si>
    <t>47</t>
  </si>
  <si>
    <t>-941362678</t>
  </si>
  <si>
    <t>48</t>
  </si>
  <si>
    <t>77793820</t>
  </si>
  <si>
    <t>49</t>
  </si>
  <si>
    <t>-16829199</t>
  </si>
  <si>
    <t>50</t>
  </si>
  <si>
    <t>-1350657606</t>
  </si>
  <si>
    <t>51</t>
  </si>
  <si>
    <t>184852321</t>
  </si>
  <si>
    <t>Řez stromů prováděný lezeckou technikou výchovný (S-RV) špičáky a keřové stromy, výšky do 4 m</t>
  </si>
  <si>
    <t>1996174693</t>
  </si>
  <si>
    <t>https://podminky.urs.cz/item/CS_URS_2023_01/184852321</t>
  </si>
  <si>
    <t xml:space="preserve">Poznámka k položce:_x000d_
Plochy 50,41 a 36_x000d_
</t>
  </si>
  <si>
    <t>12+5+5</t>
  </si>
  <si>
    <t>52</t>
  </si>
  <si>
    <t>-1789102112</t>
  </si>
  <si>
    <t>SO-04 - Plazníky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</si>
  <si>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</si>
  <si>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</si>
  <si>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</si>
  <si>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</si>
  <si>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</si>
  <si>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</si>
  <si>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467955000.R</t>
  </si>
  <si>
    <t>Dřevěná konstrukce objektu plazník - 2 x 4m rám z kulatiny o prům. 0,20-0,25, v rozích přeplátování , dle TZ</t>
  </si>
  <si>
    <t>1408181014</t>
  </si>
  <si>
    <t>Poznámka k položce:_x000d_
Plazník je tvořen obdélníkem o velikosti 2 x 4 m, který je z kulatiny o průměru 20 – 25 cm. Celkem 6 klád o příslušných rozměrech je v tomto obdélníku do sebe uchyceno částečně rovným nebo úplně rovným přeplátováním. Z vnější strany obdélník doplňují 4 dř</t>
  </si>
  <si>
    <t>467955001.R</t>
  </si>
  <si>
    <t>objekt plazník - zřízení hormady větví a klestu o prům. 3-10 cm a délce max 4m</t>
  </si>
  <si>
    <t>-1436589215</t>
  </si>
  <si>
    <t>Poznámka k položce:_x000d_
Do rámu objektu plazník se natlačí větší množství větví o průměru do 10 cm a délce do 4 m. Vznikne vrstva materiálu o výšce asi 2 – 3 m.</t>
  </si>
  <si>
    <t>467955002.R</t>
  </si>
  <si>
    <t>Objekt plazník - zřízení zásypu ornicí o objemu 2 m3</t>
  </si>
  <si>
    <t>1135132869</t>
  </si>
  <si>
    <t>Poznámka k položce:_x000d_
Dřevěný rám plazníu se naplní dromadou větví o výšce 2 - 3m. Tento materiál se zasype cca 2 m3 ornice (nikoliv hlušiny), čímž se výška hromady sníží na 0,5 až 1 m.</t>
  </si>
  <si>
    <t>880958021</t>
  </si>
  <si>
    <t>SO-05 - Vegetační úpravy LBK 5</t>
  </si>
  <si>
    <t>-256730520</t>
  </si>
  <si>
    <t>-1579795828</t>
  </si>
  <si>
    <t>70*21073/10000</t>
  </si>
  <si>
    <t>-1593951429</t>
  </si>
  <si>
    <t>Poznámka k položce:_x000d_
jamky pro keře 0,35 x0,35 x 0,30 m, plochy 1 - 22</t>
  </si>
  <si>
    <t>963379861</t>
  </si>
  <si>
    <t>Poznámka k položce:_x000d_
jamky pro stromy 0,50 x 0,50 x 0,30 m, plochy 1 - 22.</t>
  </si>
  <si>
    <t>-637333534</t>
  </si>
  <si>
    <t>Poznámka k položce:_x000d_
všechny plochy pro založení trávníků 220+1196+6922+12735/10000</t>
  </si>
  <si>
    <t>-2045916728</t>
  </si>
  <si>
    <t>-1605646521</t>
  </si>
  <si>
    <t>1765240994</t>
  </si>
  <si>
    <t>717635828</t>
  </si>
  <si>
    <t>1012208306</t>
  </si>
  <si>
    <t>Poznámka k položce:_x000d_
poloodrostky</t>
  </si>
  <si>
    <t>-446973050</t>
  </si>
  <si>
    <t>"bříza bělokorá" 100</t>
  </si>
  <si>
    <t>"Dub zimní " 340</t>
  </si>
  <si>
    <t>"Habr obecný" 510</t>
  </si>
  <si>
    <t>"Hrušeň obecná" 20</t>
  </si>
  <si>
    <t>"Hrušeň planá"18</t>
  </si>
  <si>
    <t>"Jabloň domácí" 29</t>
  </si>
  <si>
    <t>"Jabloň lesní " 16</t>
  </si>
  <si>
    <t>"Javor babyka " 428</t>
  </si>
  <si>
    <t>"Javor mléč" 318</t>
  </si>
  <si>
    <t>"Jeřáb břek" 20</t>
  </si>
  <si>
    <t>"Jeřáb ptačí" 65</t>
  </si>
  <si>
    <t>"Jilm habrolistý" 94</t>
  </si>
  <si>
    <t xml:space="preserve">"Lípa malolistá"  444</t>
  </si>
  <si>
    <t xml:space="preserve">"Třešeň ptačí"  68</t>
  </si>
  <si>
    <t>184201111</t>
  </si>
  <si>
    <t>Výsadba stromů bez balu do předem vyhloubené jamky se zalitím v rovině nebo na svahu do 1:5, při výšce kmene do 1,8 m</t>
  </si>
  <si>
    <t>1098376197</t>
  </si>
  <si>
    <t>https://podminky.urs.cz/item/CS_URS_2023_01/184201111</t>
  </si>
  <si>
    <t>Poznámka k položce:_x000d_
ovocné dřeviny</t>
  </si>
  <si>
    <t>02602.R</t>
  </si>
  <si>
    <t>Sazenice dřevin, ovocné stromy, prostokořenné s korunkou, v. 1,8 - 2,2 m</t>
  </si>
  <si>
    <t>2664657</t>
  </si>
  <si>
    <t>"jabloň domácí" 2</t>
  </si>
  <si>
    <t>"hrušeň obecná" 1</t>
  </si>
  <si>
    <t>1711706804</t>
  </si>
  <si>
    <t>1444+2475</t>
  </si>
  <si>
    <t>435187142</t>
  </si>
  <si>
    <t>"keře" 1444*0,02</t>
  </si>
  <si>
    <t>"stromy" 2475*0,06</t>
  </si>
  <si>
    <t>-2018314696</t>
  </si>
  <si>
    <t>"solitérní ovocné dřeviny" 3</t>
  </si>
  <si>
    <t>479431043</t>
  </si>
  <si>
    <t>Poznámka k položce:_x000d_
ovocné dřeviny, ohrádka pletivo 160/23/15 délky 0,65m, dovnitř použít samosvornou ochranu</t>
  </si>
  <si>
    <t>1096445940</t>
  </si>
  <si>
    <t>"STROMY" 2475 * 1</t>
  </si>
  <si>
    <t>"keře" 1444 * 0,5</t>
  </si>
  <si>
    <t>-729468613</t>
  </si>
  <si>
    <t>"stromy"2475*1*0,1</t>
  </si>
  <si>
    <t>"keře" 1444 * 0,5*0,1</t>
  </si>
  <si>
    <t>-557378574</t>
  </si>
  <si>
    <t>Poznámka k položce:_x000d_
olplocenky dle TZ</t>
  </si>
  <si>
    <t>3447</t>
  </si>
  <si>
    <t>-356734249</t>
  </si>
  <si>
    <t>1682483691</t>
  </si>
  <si>
    <t>"stromy" 2475+3</t>
  </si>
  <si>
    <t>-17952154</t>
  </si>
  <si>
    <t>"1 m úvazku/1ks stromu"1*2475+3</t>
  </si>
  <si>
    <t>1195236731</t>
  </si>
  <si>
    <t>"kotvení 1 kůlem" 2475+3</t>
  </si>
  <si>
    <t>1611173904</t>
  </si>
  <si>
    <t>zálivka</t>
  </si>
  <si>
    <t>množství zálivek ve třech letech údržby</t>
  </si>
  <si>
    <t>ks</t>
  </si>
  <si>
    <t>SO-06 - Následná péče LBK 5</t>
  </si>
  <si>
    <t xml:space="preserve">    01 - Následná péče LBK 5 - 1.ROK</t>
  </si>
  <si>
    <t xml:space="preserve">    02 - Následná péče LBK 5 - 2. ROK</t>
  </si>
  <si>
    <t xml:space="preserve">    03 - Následná péče LBK 5 - 3. ROK</t>
  </si>
  <si>
    <t>Následná péče LBK 5 - 1.ROK</t>
  </si>
  <si>
    <t>-340725835</t>
  </si>
  <si>
    <t xml:space="preserve">Poznámka k položce:_x000d_
kosení ve vegetačním období - plochy mezi oplocenkami se založeným trávníkem a plocha kolem výsadby individuální  s vyhrabáním hmoty a doplněním jako mulče k výsadbám, 3x ročně</t>
  </si>
  <si>
    <t>(21073-17750)*3</t>
  </si>
  <si>
    <t>1623857495</t>
  </si>
  <si>
    <t>Poznámka k položce:_x000d_
vžínání výsadeb v oplocenkách, 3x do roka</t>
  </si>
  <si>
    <t>(515+370+122+1128+1215+1368+1231+1200+1208+1205+1063+830+800+1041+760+800+805+840+470+495+285)/10000*3</t>
  </si>
  <si>
    <t>Vylepšování - dosadba odrostlých sazenic, včetně vyhloubení jamky, zalití, kotvení a ochrany</t>
  </si>
  <si>
    <t>269218919</t>
  </si>
  <si>
    <t>1925881864</t>
  </si>
  <si>
    <t>"druhy dle TZ, nahrazení uhynulých" 124</t>
  </si>
  <si>
    <t>1097370301</t>
  </si>
  <si>
    <t>-205623606</t>
  </si>
  <si>
    <t>-1860647657</t>
  </si>
  <si>
    <t>2475+1444*0,5</t>
  </si>
  <si>
    <t>-1185368338</t>
  </si>
  <si>
    <t>"stromy"2475*1*0,05</t>
  </si>
  <si>
    <t>"keře" 1444 * 0,5*0,05</t>
  </si>
  <si>
    <t>-350064731</t>
  </si>
  <si>
    <t>Poznámka k položce:_x000d_
vypletí kořenových mís, s ponecháním odpadu na místě, 2x ročně</t>
  </si>
  <si>
    <t>3*2</t>
  </si>
  <si>
    <t>-1791998570</t>
  </si>
  <si>
    <t>"stromy - zálivka 20l, převod na m3*počet stromů*počet zálivek " 2475*8*20*0,001</t>
  </si>
  <si>
    <t>"keře skupiny - zálivka 10l, převod na m3*počet keřů*počet zálivek" 1444*8*10*0,001</t>
  </si>
  <si>
    <t>-941557653</t>
  </si>
  <si>
    <t>289868779</t>
  </si>
  <si>
    <t>511,52*3</t>
  </si>
  <si>
    <t>-871977437</t>
  </si>
  <si>
    <t>706691663</t>
  </si>
  <si>
    <t>3447*12</t>
  </si>
  <si>
    <t>1098857533</t>
  </si>
  <si>
    <t>1986194148</t>
  </si>
  <si>
    <t>Následná péče LBK 5 - 2. ROK</t>
  </si>
  <si>
    <t>1199637591</t>
  </si>
  <si>
    <t>-584782520</t>
  </si>
  <si>
    <t>642322968</t>
  </si>
  <si>
    <t>-972831103</t>
  </si>
  <si>
    <t>2089445640</t>
  </si>
  <si>
    <t>1908128487</t>
  </si>
  <si>
    <t>-89237360</t>
  </si>
  <si>
    <t>926187322</t>
  </si>
  <si>
    <t>-836855782</t>
  </si>
  <si>
    <t>2035600896</t>
  </si>
  <si>
    <t>-580489371</t>
  </si>
  <si>
    <t>-2122438273</t>
  </si>
  <si>
    <t>-878023655</t>
  </si>
  <si>
    <t>-1804451077</t>
  </si>
  <si>
    <t>-628495949</t>
  </si>
  <si>
    <t>798693661</t>
  </si>
  <si>
    <t>Následná péče LBK 5 - 3. ROK</t>
  </si>
  <si>
    <t>-946275495</t>
  </si>
  <si>
    <t>-1660000284</t>
  </si>
  <si>
    <t>132312881</t>
  </si>
  <si>
    <t>1656802332</t>
  </si>
  <si>
    <t>1883432204</t>
  </si>
  <si>
    <t>880607728</t>
  </si>
  <si>
    <t>2060882454</t>
  </si>
  <si>
    <t>9357339</t>
  </si>
  <si>
    <t>43138692</t>
  </si>
  <si>
    <t>894099588</t>
  </si>
  <si>
    <t>1090903001</t>
  </si>
  <si>
    <t>2121499265</t>
  </si>
  <si>
    <t>1670172395</t>
  </si>
  <si>
    <t>1138214913</t>
  </si>
  <si>
    <t>116679924</t>
  </si>
  <si>
    <t>2047685174</t>
  </si>
  <si>
    <t>SO-07 - Vegetační úpravy LBK 6</t>
  </si>
  <si>
    <t>121151113</t>
  </si>
  <si>
    <t>Sejmutí ornice strojně při souvislé ploše přes 100 do 500 m2, tl. vrstvy do 200 mm</t>
  </si>
  <si>
    <t>67644333</t>
  </si>
  <si>
    <t>https://podminky.urs.cz/item/CS_URS_2023_01/121151113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</si>
  <si>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</si>
  <si>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</si>
  <si>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1922069652</t>
  </si>
  <si>
    <t>https://podminky.urs.cz/item/CS_URS_2023_01/162751117</t>
  </si>
  <si>
    <t>Poznámka k položce:_x000d_
Odvoz sňaté zeminy na skládku, předpoklad 25 km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</si>
  <si>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</si>
  <si>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</si>
  <si>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370055574</t>
  </si>
  <si>
    <t>https://podminky.urs.cz/item/CS_URS_2023_01/162751119</t>
  </si>
  <si>
    <t>40,5*15</t>
  </si>
  <si>
    <t>181351103</t>
  </si>
  <si>
    <t>Rozprostření a urovnání ornice v rovině nebo ve svahu sklonu do 1:5 strojně při souvislé ploše přes 100 do 500 m2, tl. vrstvy do 200 mm</t>
  </si>
  <si>
    <t>-2095956581</t>
  </si>
  <si>
    <t>https://podminky.urs.cz/item/CS_URS_2023_01/181351103</t>
  </si>
  <si>
    <t>Poznámka k položce:_x000d_
rozhrnutí dovezené ornice</t>
  </si>
  <si>
    <t>-1307353173</t>
  </si>
  <si>
    <t>Poznámka k položce:_x000d_
měrná hmotnost 2000kg/m3</t>
  </si>
  <si>
    <t>40,5*2</t>
  </si>
  <si>
    <t>-1704697461</t>
  </si>
  <si>
    <t>Poznámka k položce:_x000d_
jamky pro keře 0,35 x0,35 x 0,30 m, plochy 1 - 22 bez výměny půdy</t>
  </si>
  <si>
    <t>237-58</t>
  </si>
  <si>
    <t>-1267924106</t>
  </si>
  <si>
    <t>324-51</t>
  </si>
  <si>
    <t>-712296071</t>
  </si>
  <si>
    <t>Poznámka k položce:_x000d_
jamky pro keře 0,35 x0,35 x 0,30 m, plochy 1 - 22 s výměnou půdy</t>
  </si>
  <si>
    <t>183101314</t>
  </si>
  <si>
    <t>Hloubení jamek pro vysazování rostlin v zemině skupiny 1 až 4 s výměnou půdy z 100% v rovině nebo na svahu do 1:5, objemu přes 0,05 do 0,125 m3</t>
  </si>
  <si>
    <t>1741153947</t>
  </si>
  <si>
    <t>https://podminky.urs.cz/item/CS_URS_2023_01/183101314</t>
  </si>
  <si>
    <t>Poznámka k položce:_x000d_
jamky pro stromy 0,50 x 0,50 x 0,30 m, plochy 1 - 22 s výměnou půdy</t>
  </si>
  <si>
    <t>-255256848</t>
  </si>
  <si>
    <t>-319867748</t>
  </si>
  <si>
    <t xml:space="preserve">"Brslen evropský"  7</t>
  </si>
  <si>
    <t>"Hlohy" 11</t>
  </si>
  <si>
    <t>"Kalina obecná" 63</t>
  </si>
  <si>
    <t>"Krušina olšová" 46</t>
  </si>
  <si>
    <t>"Ptačí zob obecný" 23</t>
  </si>
  <si>
    <t>"Růže šípková"10</t>
  </si>
  <si>
    <t>"Slivoň trnka" 10</t>
  </si>
  <si>
    <t xml:space="preserve">"Svída krvavá"    7</t>
  </si>
  <si>
    <t>"Vrba jíva" 41</t>
  </si>
  <si>
    <t>"Vrba košíkářská" 34</t>
  </si>
  <si>
    <t>"Vrba popelavá" 37</t>
  </si>
  <si>
    <t>"Vrba trojmužná" 35</t>
  </si>
  <si>
    <t>1712994925</t>
  </si>
  <si>
    <t>-1011952151</t>
  </si>
  <si>
    <t>"Habr obecný" 15</t>
  </si>
  <si>
    <t>"Javor babyka " 20</t>
  </si>
  <si>
    <t>"Javor mléč" 20</t>
  </si>
  <si>
    <t>"Jeřáb ptačí" 5</t>
  </si>
  <si>
    <t>"Jilm habrolistý" 16</t>
  </si>
  <si>
    <t xml:space="preserve">"Lípa malolistá"  10</t>
  </si>
  <si>
    <t xml:space="preserve">"Olše lepkavá"  62</t>
  </si>
  <si>
    <t>"Střemcha obecná" 18</t>
  </si>
  <si>
    <t xml:space="preserve">"Třešeň ptačí"  9</t>
  </si>
  <si>
    <t xml:space="preserve">"Vrba bílá"  59</t>
  </si>
  <si>
    <t>02604.R</t>
  </si>
  <si>
    <t>sazenice dřevin listnaté, obalované odrostky v 1,2 - 1,5 m</t>
  </si>
  <si>
    <t>-1314745377</t>
  </si>
  <si>
    <t>"vrba bílá" 3</t>
  </si>
  <si>
    <t>-1362439603</t>
  </si>
  <si>
    <t>-876762278</t>
  </si>
  <si>
    <t>54863042</t>
  </si>
  <si>
    <t>40333216</t>
  </si>
  <si>
    <t>181411.R01</t>
  </si>
  <si>
    <t>Osivo travní dle TZ - sadové mezipásy</t>
  </si>
  <si>
    <t>1527790178</t>
  </si>
  <si>
    <t>Poznámka k položce:_x000d_
plocha * výsevek,výsevová dávka 30g/m2</t>
  </si>
  <si>
    <t>70*2180/10000</t>
  </si>
  <si>
    <t>229014190</t>
  </si>
  <si>
    <t>237+324</t>
  </si>
  <si>
    <t>1723234790</t>
  </si>
  <si>
    <t>"keře" 324*0,02</t>
  </si>
  <si>
    <t>"stromy" 237*0,06</t>
  </si>
  <si>
    <t>-553461295</t>
  </si>
  <si>
    <t>237+324*0,5</t>
  </si>
  <si>
    <t>-1282486673</t>
  </si>
  <si>
    <t>Poznámka k položce:_x000d_
tloušťka vrstvy 15 cm, výpočet plocha*objem</t>
  </si>
  <si>
    <t>"stromy" 237*1*0,1</t>
  </si>
  <si>
    <t>"keře" 324*0,5*0,1</t>
  </si>
  <si>
    <t>495673054</t>
  </si>
  <si>
    <t>130+165+200+180+170+95+95+80+85+90+52</t>
  </si>
  <si>
    <t>542632992</t>
  </si>
  <si>
    <t>-674099264</t>
  </si>
  <si>
    <t>"stromy" 237+3</t>
  </si>
  <si>
    <t>569228944</t>
  </si>
  <si>
    <t>"1 m úvazku/1ks stromu"1*237+3</t>
  </si>
  <si>
    <t>32542078</t>
  </si>
  <si>
    <t>"kotvení 1 kůlem" 237+3</t>
  </si>
  <si>
    <t>-1066742062</t>
  </si>
  <si>
    <t>Poznámka k položce:_x000d_
vrby samostatně rostoucí, použít samosvornou ochranu</t>
  </si>
  <si>
    <t>913312111</t>
  </si>
  <si>
    <t>Hraniční značka dřevěný kůl</t>
  </si>
  <si>
    <t>1087354230</t>
  </si>
  <si>
    <t>https://podminky.urs.cz/item/CS_URS_2023_01/913312111</t>
  </si>
  <si>
    <t>Poznámka k položce:_x000d_
kůl dřevěný , ak nebo db, délka 2,5m, tlouštka 0,15-1,2, k fixaci hranic pozemku,umísění dle PD</t>
  </si>
  <si>
    <t>450143243</t>
  </si>
  <si>
    <t>SO-08 - Následná péče LBK 6</t>
  </si>
  <si>
    <t xml:space="preserve">    01 - Následná péče LBK 6 - 1.ROK</t>
  </si>
  <si>
    <t xml:space="preserve">    02 - Následná péče LBK 6 - 2.ROK</t>
  </si>
  <si>
    <t xml:space="preserve">    03 - Následná péče LBK 6 - 3.ROK</t>
  </si>
  <si>
    <t>Následná péče LBK 6 - 1.ROK</t>
  </si>
  <si>
    <t>265001047</t>
  </si>
  <si>
    <t>(200+450+50)*3</t>
  </si>
  <si>
    <t>-364931079</t>
  </si>
  <si>
    <t>1021657416</t>
  </si>
  <si>
    <t>"druhy dle TZ, nahrazení uhynulých" 12</t>
  </si>
  <si>
    <t>1803099509</t>
  </si>
  <si>
    <t>-896234968</t>
  </si>
  <si>
    <t>"druhy dle TZ, nahrazení uhynulých" 16</t>
  </si>
  <si>
    <t>-450427612</t>
  </si>
  <si>
    <t>(570+360+435+400+360+170+160+135+165+160+70)/10000*3</t>
  </si>
  <si>
    <t>2135731089</t>
  </si>
  <si>
    <t>-73862373</t>
  </si>
  <si>
    <t>"stromy"237*1*0,05</t>
  </si>
  <si>
    <t>"keře" 324 * 0,5*0,05</t>
  </si>
  <si>
    <t>270799297</t>
  </si>
  <si>
    <t>Poznámka k položce:_x000d_
pletí kořenových mís, s ponecháním odpadu na místě</t>
  </si>
  <si>
    <t>-59111133</t>
  </si>
  <si>
    <t>"stromy - zálivka 20l, převod na m3*počet stromů*počet zálivek " 237*8*20*0,001</t>
  </si>
  <si>
    <t>"keře skupiny - zálivka 10l, převod na m3*počet keřů*počet zálivek" 324*8*10*0,001</t>
  </si>
  <si>
    <t>818256095</t>
  </si>
  <si>
    <t>604531921</t>
  </si>
  <si>
    <t>63,84*3</t>
  </si>
  <si>
    <t>833425531</t>
  </si>
  <si>
    <t>-277830955</t>
  </si>
  <si>
    <t>1342*12</t>
  </si>
  <si>
    <t>1343211982</t>
  </si>
  <si>
    <t>Následná péče LBK 6 - 2.ROK</t>
  </si>
  <si>
    <t>1088221918</t>
  </si>
  <si>
    <t>-630355122</t>
  </si>
  <si>
    <t>-76798078</t>
  </si>
  <si>
    <t>-56681642</t>
  </si>
  <si>
    <t>1205346746</t>
  </si>
  <si>
    <t>-1739721963</t>
  </si>
  <si>
    <t>238182714</t>
  </si>
  <si>
    <t>1697851069</t>
  </si>
  <si>
    <t>-1751051451</t>
  </si>
  <si>
    <t>2146525746</t>
  </si>
  <si>
    <t>-909637075</t>
  </si>
  <si>
    <t>-1020336199</t>
  </si>
  <si>
    <t>1561252998</t>
  </si>
  <si>
    <t>-639735159</t>
  </si>
  <si>
    <t>-827866385</t>
  </si>
  <si>
    <t>Následná péče LBK 6 - 3.ROK</t>
  </si>
  <si>
    <t>-524767233</t>
  </si>
  <si>
    <t>986821879</t>
  </si>
  <si>
    <t>-464024074</t>
  </si>
  <si>
    <t>-1095108012</t>
  </si>
  <si>
    <t>1652418274</t>
  </si>
  <si>
    <t>-1870330056</t>
  </si>
  <si>
    <t>1183594286</t>
  </si>
  <si>
    <t>400844415</t>
  </si>
  <si>
    <t>-328531596</t>
  </si>
  <si>
    <t>1650747452</t>
  </si>
  <si>
    <t>272301575</t>
  </si>
  <si>
    <t>-687173291</t>
  </si>
  <si>
    <t>-1118941824</t>
  </si>
  <si>
    <t>-244913905</t>
  </si>
  <si>
    <t>-1800062551</t>
  </si>
  <si>
    <t>00 - VRN</t>
  </si>
  <si>
    <t>VRN - Vedlejší rozpočtové náklady</t>
  </si>
  <si>
    <t xml:space="preserve">    VRN4 - Inženýrská činnost</t>
  </si>
  <si>
    <t>Vedlejší rozpočtové náklady</t>
  </si>
  <si>
    <t>012103000</t>
  </si>
  <si>
    <t>Geodetické práce před výstavbou</t>
  </si>
  <si>
    <t>bod</t>
  </si>
  <si>
    <t>1024</t>
  </si>
  <si>
    <t>-719447174</t>
  </si>
  <si>
    <t>https://podminky.urs.cz/item/CS_URS_2023_01/012103000</t>
  </si>
  <si>
    <t>41+62+155+89+58</t>
  </si>
  <si>
    <t>012203000</t>
  </si>
  <si>
    <t>Geodetické práce při provádění stavby</t>
  </si>
  <si>
    <t>2069456523</t>
  </si>
  <si>
    <t>https://podminky.urs.cz/item/CS_URS_2023_01/012203000</t>
  </si>
  <si>
    <t>"výšková měření v průběhu stavby" 1</t>
  </si>
  <si>
    <t>"vytyčení Net4Gas - plynovod a kabely" 2</t>
  </si>
  <si>
    <t>"vytýčení Innogy" 1</t>
  </si>
  <si>
    <t>"vytyčení GASNet" 1</t>
  </si>
  <si>
    <t>"vytyčení CETIN" 1</t>
  </si>
  <si>
    <t>"vytyčení ČEPRO" 1</t>
  </si>
  <si>
    <t xml:space="preserve">"vytyčení ČEZ - OP nadzemního  vedení" 1</t>
  </si>
  <si>
    <t>012303000</t>
  </si>
  <si>
    <t>Geodetické práce po výstavbě</t>
  </si>
  <si>
    <t>2033832414</t>
  </si>
  <si>
    <t>https://podminky.urs.cz/item/CS_URS_2023_01/012303000</t>
  </si>
  <si>
    <t>"Zaměření skutečného provedení stavby" 1</t>
  </si>
  <si>
    <t>013254000</t>
  </si>
  <si>
    <t>Dokumentace skutečného provedení stavby</t>
  </si>
  <si>
    <t>-109637973</t>
  </si>
  <si>
    <t>https://podminky.urs.cz/item/CS_URS_2023_01/013254000</t>
  </si>
  <si>
    <t>032603000</t>
  </si>
  <si>
    <t>Mycí centrum</t>
  </si>
  <si>
    <t>737719765</t>
  </si>
  <si>
    <t>https://podminky.urs.cz/item/CS_URS_2023_01/032603000</t>
  </si>
  <si>
    <t>032903000</t>
  </si>
  <si>
    <t>Náklady na provoz a údržbu vybavení staveniště</t>
  </si>
  <si>
    <t>-1569353689</t>
  </si>
  <si>
    <t>https://podminky.urs.cz/item/CS_URS_2023_01/032903000</t>
  </si>
  <si>
    <t>"wc,údržba" 1</t>
  </si>
  <si>
    <t>034503000</t>
  </si>
  <si>
    <t>Informační tabule v souladu s podmínkami povinné publicity NPO</t>
  </si>
  <si>
    <t>1453865718</t>
  </si>
  <si>
    <t>https://podminky.urs.cz/item/CS_URS_2023_01/034503000</t>
  </si>
  <si>
    <t>Poznámka k položce:_x000d_
3 kusy</t>
  </si>
  <si>
    <t>039103000</t>
  </si>
  <si>
    <t>Rozebrání, bourání a odvoz zařízení staveniště</t>
  </si>
  <si>
    <t>-274946199</t>
  </si>
  <si>
    <t>https://podminky.urs.cz/item/CS_URS_2023_01/039103000</t>
  </si>
  <si>
    <t>043002000</t>
  </si>
  <si>
    <t>Zkoušky a ostatní měření</t>
  </si>
  <si>
    <t>785177921</t>
  </si>
  <si>
    <t>https://podminky.urs.cz/item/CS_URS_2023_01/043002000</t>
  </si>
  <si>
    <t>"rozbory odpadů nezbytné pro přijetí na skládku, vč. akreditovaného odběru" 1</t>
  </si>
  <si>
    <t>VRN4</t>
  </si>
  <si>
    <t>Inženýrská činnost</t>
  </si>
  <si>
    <t>042503000</t>
  </si>
  <si>
    <t>Plán BOZP na staveništi</t>
  </si>
  <si>
    <t>2083461085</t>
  </si>
  <si>
    <t>https://podminky.urs.cz/item/CS_URS_2023_01/042503000</t>
  </si>
  <si>
    <t>SEZNAM FIGUR</t>
  </si>
  <si>
    <t>Výměra</t>
  </si>
  <si>
    <t xml:space="preserve"> SO-05</t>
  </si>
  <si>
    <t>keře_skup</t>
  </si>
  <si>
    <t>počet navržených keřů ve skupinách</t>
  </si>
  <si>
    <t>1470</t>
  </si>
  <si>
    <t>poloodrostky</t>
  </si>
  <si>
    <t>poloodrostky celkem</t>
  </si>
  <si>
    <t>2051</t>
  </si>
  <si>
    <t>stromy_celkem</t>
  </si>
  <si>
    <t>navržené vzrostlé stromy celkem</t>
  </si>
  <si>
    <t>451+18"vrba"</t>
  </si>
  <si>
    <t xml:space="preserve"> SO-06</t>
  </si>
  <si>
    <t>oplocení_skupin</t>
  </si>
  <si>
    <t>oplocenka skupin dřevin</t>
  </si>
  <si>
    <t>1730</t>
  </si>
  <si>
    <t>8+5+3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</si>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</sst>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103000" TargetMode="External" /><Relationship Id="rId2" Type="http://schemas.openxmlformats.org/officeDocument/2006/relationships/hyperlink" Target="https://podminky.urs.cz/item/CS_URS_2023_01/012203000" TargetMode="External" /><Relationship Id="rId3" Type="http://schemas.openxmlformats.org/officeDocument/2006/relationships/hyperlink" Target="https://podminky.urs.cz/item/CS_URS_2023_01/012303000" TargetMode="External" /><Relationship Id="rId4" Type="http://schemas.openxmlformats.org/officeDocument/2006/relationships/hyperlink" Target="https://podminky.urs.cz/item/CS_URS_2023_01/013254000" TargetMode="External" /><Relationship Id="rId5" Type="http://schemas.openxmlformats.org/officeDocument/2006/relationships/hyperlink" Target="https://podminky.urs.cz/item/CS_URS_2023_01/032603000" TargetMode="External" /><Relationship Id="rId6" Type="http://schemas.openxmlformats.org/officeDocument/2006/relationships/hyperlink" Target="https://podminky.urs.cz/item/CS_URS_2023_01/032903000" TargetMode="External" /><Relationship Id="rId7" Type="http://schemas.openxmlformats.org/officeDocument/2006/relationships/hyperlink" Target="https://podminky.urs.cz/item/CS_URS_2023_01/034503000" TargetMode="External" /><Relationship Id="rId8" Type="http://schemas.openxmlformats.org/officeDocument/2006/relationships/hyperlink" Target="https://podminky.urs.cz/item/CS_URS_2023_01/039103000" TargetMode="External" /><Relationship Id="rId9" Type="http://schemas.openxmlformats.org/officeDocument/2006/relationships/hyperlink" Target="https://podminky.urs.cz/item/CS_URS_2023_01/043002000" TargetMode="External" /><Relationship Id="rId10" Type="http://schemas.openxmlformats.org/officeDocument/2006/relationships/hyperlink" Target="https://podminky.urs.cz/item/CS_URS_2023_01/042503000" TargetMode="External" /><Relationship Id="rId1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11331" TargetMode="External" /><Relationship Id="rId2" Type="http://schemas.openxmlformats.org/officeDocument/2006/relationships/hyperlink" Target="https://podminky.urs.cz/item/CS_URS_2023_01/111251103" TargetMode="External" /><Relationship Id="rId3" Type="http://schemas.openxmlformats.org/officeDocument/2006/relationships/hyperlink" Target="https://podminky.urs.cz/item/CS_URS_2023_01/112155311" TargetMode="External" /><Relationship Id="rId4" Type="http://schemas.openxmlformats.org/officeDocument/2006/relationships/hyperlink" Target="https://podminky.urs.cz/item/CS_URS_2023_01/112251211" TargetMode="External" /><Relationship Id="rId5" Type="http://schemas.openxmlformats.org/officeDocument/2006/relationships/hyperlink" Target="https://podminky.urs.cz/item/CS_URS_2023_01/121151123" TargetMode="External" /><Relationship Id="rId6" Type="http://schemas.openxmlformats.org/officeDocument/2006/relationships/hyperlink" Target="https://podminky.urs.cz/item/CS_URS_2023_01/122251404" TargetMode="External" /><Relationship Id="rId7" Type="http://schemas.openxmlformats.org/officeDocument/2006/relationships/hyperlink" Target="https://podminky.urs.cz/item/CS_URS_2023_01/127751101" TargetMode="External" /><Relationship Id="rId8" Type="http://schemas.openxmlformats.org/officeDocument/2006/relationships/hyperlink" Target="https://podminky.urs.cz/item/CS_URS_2023_01/122351504" TargetMode="External" /><Relationship Id="rId9" Type="http://schemas.openxmlformats.org/officeDocument/2006/relationships/hyperlink" Target="https://podminky.urs.cz/item/CS_URS_2023_01/162351103" TargetMode="External" /><Relationship Id="rId10" Type="http://schemas.openxmlformats.org/officeDocument/2006/relationships/hyperlink" Target="https://podminky.urs.cz/item/CS_URS_2023_01/162451126" TargetMode="External" /><Relationship Id="rId11" Type="http://schemas.openxmlformats.org/officeDocument/2006/relationships/hyperlink" Target="https://podminky.urs.cz/item/CS_URS_2023_01/171251101" TargetMode="External" /><Relationship Id="rId12" Type="http://schemas.openxmlformats.org/officeDocument/2006/relationships/hyperlink" Target="https://podminky.urs.cz/item/CS_URS_2023_01/181111111" TargetMode="External" /><Relationship Id="rId13" Type="http://schemas.openxmlformats.org/officeDocument/2006/relationships/hyperlink" Target="https://podminky.urs.cz/item/CS_URS_2023_01/181351113" TargetMode="External" /><Relationship Id="rId14" Type="http://schemas.openxmlformats.org/officeDocument/2006/relationships/hyperlink" Target="https://podminky.urs.cz/item/CS_URS_2023_01/997006512" TargetMode="External" /><Relationship Id="rId15" Type="http://schemas.openxmlformats.org/officeDocument/2006/relationships/hyperlink" Target="https://podminky.urs.cz/item/CS_URS_2023_01/997006519" TargetMode="External" /><Relationship Id="rId16" Type="http://schemas.openxmlformats.org/officeDocument/2006/relationships/hyperlink" Target="https://podminky.urs.cz/item/CS_URS_2023_01/997221611" TargetMode="External" /><Relationship Id="rId17" Type="http://schemas.openxmlformats.org/officeDocument/2006/relationships/hyperlink" Target="https://podminky.urs.cz/item/CS_URS_2023_01/997221655" TargetMode="External" /><Relationship Id="rId18" Type="http://schemas.openxmlformats.org/officeDocument/2006/relationships/hyperlink" Target="https://podminky.urs.cz/item/CS_URS_2023_01/997221615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2" TargetMode="External" /><Relationship Id="rId2" Type="http://schemas.openxmlformats.org/officeDocument/2006/relationships/hyperlink" Target="https://podminky.urs.cz/item/CS_URS_2023_01/112155215" TargetMode="External" /><Relationship Id="rId3" Type="http://schemas.openxmlformats.org/officeDocument/2006/relationships/hyperlink" Target="https://podminky.urs.cz/item/CS_URS_2023_01/112155315" TargetMode="External" /><Relationship Id="rId4" Type="http://schemas.openxmlformats.org/officeDocument/2006/relationships/hyperlink" Target="https://podminky.urs.cz/item/CS_URS_2023_01/112101101" TargetMode="External" /><Relationship Id="rId5" Type="http://schemas.openxmlformats.org/officeDocument/2006/relationships/hyperlink" Target="https://podminky.urs.cz/item/CS_URS_2023_01/112101102" TargetMode="External" /><Relationship Id="rId6" Type="http://schemas.openxmlformats.org/officeDocument/2006/relationships/hyperlink" Target="https://podminky.urs.cz/item/CS_URS_2023_01/183101113" TargetMode="External" /><Relationship Id="rId7" Type="http://schemas.openxmlformats.org/officeDocument/2006/relationships/hyperlink" Target="https://podminky.urs.cz/item/CS_URS_2023_01/183101114" TargetMode="External" /><Relationship Id="rId8" Type="http://schemas.openxmlformats.org/officeDocument/2006/relationships/hyperlink" Target="https://podminky.urs.cz/item/CS_URS_2023_01/183101313" TargetMode="External" /><Relationship Id="rId9" Type="http://schemas.openxmlformats.org/officeDocument/2006/relationships/hyperlink" Target="https://podminky.urs.cz/item/CS_URS_2023_01/183101321" TargetMode="External" /><Relationship Id="rId10" Type="http://schemas.openxmlformats.org/officeDocument/2006/relationships/hyperlink" Target="https://podminky.urs.cz/item/CS_URS_2023_01/183408312" TargetMode="External" /><Relationship Id="rId11" Type="http://schemas.openxmlformats.org/officeDocument/2006/relationships/hyperlink" Target="https://podminky.urs.cz/item/CS_URS_2023_01/183551313" TargetMode="External" /><Relationship Id="rId12" Type="http://schemas.openxmlformats.org/officeDocument/2006/relationships/hyperlink" Target="https://podminky.urs.cz/item/CS_URS_2023_01/183551413" TargetMode="External" /><Relationship Id="rId13" Type="http://schemas.openxmlformats.org/officeDocument/2006/relationships/hyperlink" Target="https://podminky.urs.cz/item/CS_URS_2023_01/184102111" TargetMode="External" /><Relationship Id="rId14" Type="http://schemas.openxmlformats.org/officeDocument/2006/relationships/hyperlink" Target="https://podminky.urs.cz/item/CS_URS_2023_01/184102112" TargetMode="External" /><Relationship Id="rId15" Type="http://schemas.openxmlformats.org/officeDocument/2006/relationships/hyperlink" Target="https://podminky.urs.cz/item/CS_URS_2023_01/184215412" TargetMode="External" /><Relationship Id="rId16" Type="http://schemas.openxmlformats.org/officeDocument/2006/relationships/hyperlink" Target="https://podminky.urs.cz/item/CS_URS_2023_01/181451121" TargetMode="External" /><Relationship Id="rId17" Type="http://schemas.openxmlformats.org/officeDocument/2006/relationships/hyperlink" Target="https://podminky.urs.cz/item/CS_URS_2023_01/184911421" TargetMode="External" /><Relationship Id="rId18" Type="http://schemas.openxmlformats.org/officeDocument/2006/relationships/hyperlink" Target="https://podminky.urs.cz/item/CS_URS_2023_01/184215112" TargetMode="External" /><Relationship Id="rId19" Type="http://schemas.openxmlformats.org/officeDocument/2006/relationships/hyperlink" Target="https://podminky.urs.cz/item/CS_URS_2023_01/184813121" TargetMode="External" /><Relationship Id="rId20" Type="http://schemas.openxmlformats.org/officeDocument/2006/relationships/hyperlink" Target="https://podminky.urs.cz/item/CS_URS_2023_01/348951260" TargetMode="External" /><Relationship Id="rId21" Type="http://schemas.openxmlformats.org/officeDocument/2006/relationships/hyperlink" Target="https://podminky.urs.cz/item/CS_URS_2023_01/348952261" TargetMode="External" /><Relationship Id="rId22" Type="http://schemas.openxmlformats.org/officeDocument/2006/relationships/hyperlink" Target="https://podminky.urs.cz/item/CS_URS_2023_01/913342112" TargetMode="External" /><Relationship Id="rId23" Type="http://schemas.openxmlformats.org/officeDocument/2006/relationships/hyperlink" Target="https://podminky.urs.cz/item/CS_URS_2023_01/998231311" TargetMode="External" /><Relationship Id="rId2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231" TargetMode="External" /><Relationship Id="rId2" Type="http://schemas.openxmlformats.org/officeDocument/2006/relationships/hyperlink" Target="https://podminky.urs.cz/item/CS_URS_2023_01/184851617" TargetMode="External" /><Relationship Id="rId3" Type="http://schemas.openxmlformats.org/officeDocument/2006/relationships/hyperlink" Target="https://podminky.urs.cz/item/CS_URS_2023_01/184851717" TargetMode="External" /><Relationship Id="rId4" Type="http://schemas.openxmlformats.org/officeDocument/2006/relationships/hyperlink" Target="https://podminky.urs.cz/item/CS_URS_2023_01/184911421" TargetMode="External" /><Relationship Id="rId5" Type="http://schemas.openxmlformats.org/officeDocument/2006/relationships/hyperlink" Target="https://podminky.urs.cz/item/CS_URS_2023_01/185804213" TargetMode="External" /><Relationship Id="rId6" Type="http://schemas.openxmlformats.org/officeDocument/2006/relationships/hyperlink" Target="https://podminky.urs.cz/item/CS_URS_2023_01/185804312.1" TargetMode="External" /><Relationship Id="rId7" Type="http://schemas.openxmlformats.org/officeDocument/2006/relationships/hyperlink" Target="https://podminky.urs.cz/item/CS_URS_2023_01/185851121.1" TargetMode="External" /><Relationship Id="rId8" Type="http://schemas.openxmlformats.org/officeDocument/2006/relationships/hyperlink" Target="https://podminky.urs.cz/item/CS_URS_2023_01/185851129.1" TargetMode="External" /><Relationship Id="rId9" Type="http://schemas.openxmlformats.org/officeDocument/2006/relationships/hyperlink" Target="https://podminky.urs.cz/item/CS_URS_2023_01/998231311" TargetMode="External" /><Relationship Id="rId10" Type="http://schemas.openxmlformats.org/officeDocument/2006/relationships/hyperlink" Target="https://podminky.urs.cz/item/CS_URS_2023_01/111151231" TargetMode="External" /><Relationship Id="rId11" Type="http://schemas.openxmlformats.org/officeDocument/2006/relationships/hyperlink" Target="https://podminky.urs.cz/item/CS_URS_2023_01/184851617" TargetMode="External" /><Relationship Id="rId12" Type="http://schemas.openxmlformats.org/officeDocument/2006/relationships/hyperlink" Target="https://podminky.urs.cz/item/CS_URS_2023_01/184851717" TargetMode="External" /><Relationship Id="rId13" Type="http://schemas.openxmlformats.org/officeDocument/2006/relationships/hyperlink" Target="https://podminky.urs.cz/item/CS_URS_2023_01/184911421" TargetMode="External" /><Relationship Id="rId14" Type="http://schemas.openxmlformats.org/officeDocument/2006/relationships/hyperlink" Target="https://podminky.urs.cz/item/CS_URS_2023_01/185804213" TargetMode="External" /><Relationship Id="rId15" Type="http://schemas.openxmlformats.org/officeDocument/2006/relationships/hyperlink" Target="https://podminky.urs.cz/item/CS_URS_2023_01/185804312.1" TargetMode="External" /><Relationship Id="rId16" Type="http://schemas.openxmlformats.org/officeDocument/2006/relationships/hyperlink" Target="https://podminky.urs.cz/item/CS_URS_2023_01/185851121.1" TargetMode="External" /><Relationship Id="rId17" Type="http://schemas.openxmlformats.org/officeDocument/2006/relationships/hyperlink" Target="https://podminky.urs.cz/item/CS_URS_2023_01/185851129.1" TargetMode="External" /><Relationship Id="rId18" Type="http://schemas.openxmlformats.org/officeDocument/2006/relationships/hyperlink" Target="https://podminky.urs.cz/item/CS_URS_2023_01/998231311" TargetMode="External" /><Relationship Id="rId19" Type="http://schemas.openxmlformats.org/officeDocument/2006/relationships/hyperlink" Target="https://podminky.urs.cz/item/CS_URS_2023_01/111151231" TargetMode="External" /><Relationship Id="rId20" Type="http://schemas.openxmlformats.org/officeDocument/2006/relationships/hyperlink" Target="https://podminky.urs.cz/item/CS_URS_2023_01/184851617" TargetMode="External" /><Relationship Id="rId21" Type="http://schemas.openxmlformats.org/officeDocument/2006/relationships/hyperlink" Target="https://podminky.urs.cz/item/CS_URS_2023_01/184851717" TargetMode="External" /><Relationship Id="rId22" Type="http://schemas.openxmlformats.org/officeDocument/2006/relationships/hyperlink" Target="https://podminky.urs.cz/item/CS_URS_2023_01/184911421" TargetMode="External" /><Relationship Id="rId23" Type="http://schemas.openxmlformats.org/officeDocument/2006/relationships/hyperlink" Target="https://podminky.urs.cz/item/CS_URS_2023_01/185804213" TargetMode="External" /><Relationship Id="rId24" Type="http://schemas.openxmlformats.org/officeDocument/2006/relationships/hyperlink" Target="https://podminky.urs.cz/item/CS_URS_2023_01/185804312.1" TargetMode="External" /><Relationship Id="rId25" Type="http://schemas.openxmlformats.org/officeDocument/2006/relationships/hyperlink" Target="https://podminky.urs.cz/item/CS_URS_2023_01/185851121.1" TargetMode="External" /><Relationship Id="rId26" Type="http://schemas.openxmlformats.org/officeDocument/2006/relationships/hyperlink" Target="https://podminky.urs.cz/item/CS_URS_2023_01/185851129.1" TargetMode="External" /><Relationship Id="rId27" Type="http://schemas.openxmlformats.org/officeDocument/2006/relationships/hyperlink" Target="https://podminky.urs.cz/item/CS_URS_2023_01/184852321" TargetMode="External" /><Relationship Id="rId28" Type="http://schemas.openxmlformats.org/officeDocument/2006/relationships/hyperlink" Target="https://podminky.urs.cz/item/CS_URS_2023_01/998231311" TargetMode="External" /><Relationship Id="rId2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98231311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1451121" TargetMode="External" /><Relationship Id="rId2" Type="http://schemas.openxmlformats.org/officeDocument/2006/relationships/hyperlink" Target="https://podminky.urs.cz/item/CS_URS_2023_01/183101113" TargetMode="External" /><Relationship Id="rId3" Type="http://schemas.openxmlformats.org/officeDocument/2006/relationships/hyperlink" Target="https://podminky.urs.cz/item/CS_URS_2023_01/183101114" TargetMode="External" /><Relationship Id="rId4" Type="http://schemas.openxmlformats.org/officeDocument/2006/relationships/hyperlink" Target="https://podminky.urs.cz/item/CS_URS_2023_01/183408312" TargetMode="External" /><Relationship Id="rId5" Type="http://schemas.openxmlformats.org/officeDocument/2006/relationships/hyperlink" Target="https://podminky.urs.cz/item/CS_URS_2023_01/183551313" TargetMode="External" /><Relationship Id="rId6" Type="http://schemas.openxmlformats.org/officeDocument/2006/relationships/hyperlink" Target="https://podminky.urs.cz/item/CS_URS_2023_01/183551413" TargetMode="External" /><Relationship Id="rId7" Type="http://schemas.openxmlformats.org/officeDocument/2006/relationships/hyperlink" Target="https://podminky.urs.cz/item/CS_URS_2023_01/184102111" TargetMode="External" /><Relationship Id="rId8" Type="http://schemas.openxmlformats.org/officeDocument/2006/relationships/hyperlink" Target="https://podminky.urs.cz/item/CS_URS_2023_01/184102112" TargetMode="External" /><Relationship Id="rId9" Type="http://schemas.openxmlformats.org/officeDocument/2006/relationships/hyperlink" Target="https://podminky.urs.cz/item/CS_URS_2023_01/184201111" TargetMode="External" /><Relationship Id="rId10" Type="http://schemas.openxmlformats.org/officeDocument/2006/relationships/hyperlink" Target="https://podminky.urs.cz/item/CS_URS_2023_01/184215412" TargetMode="External" /><Relationship Id="rId11" Type="http://schemas.openxmlformats.org/officeDocument/2006/relationships/hyperlink" Target="https://podminky.urs.cz/item/CS_URS_2023_01/184813121" TargetMode="External" /><Relationship Id="rId12" Type="http://schemas.openxmlformats.org/officeDocument/2006/relationships/hyperlink" Target="https://podminky.urs.cz/item/CS_URS_2023_01/184911421" TargetMode="External" /><Relationship Id="rId13" Type="http://schemas.openxmlformats.org/officeDocument/2006/relationships/hyperlink" Target="https://podminky.urs.cz/item/CS_URS_2023_01/184215112" TargetMode="External" /><Relationship Id="rId14" Type="http://schemas.openxmlformats.org/officeDocument/2006/relationships/hyperlink" Target="https://podminky.urs.cz/item/CS_URS_2023_01/998231311" TargetMode="External" /><Relationship Id="rId1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231" TargetMode="External" /><Relationship Id="rId2" Type="http://schemas.openxmlformats.org/officeDocument/2006/relationships/hyperlink" Target="https://podminky.urs.cz/item/CS_URS_2023_01/184851617" TargetMode="External" /><Relationship Id="rId3" Type="http://schemas.openxmlformats.org/officeDocument/2006/relationships/hyperlink" Target="https://podminky.urs.cz/item/CS_URS_2023_01/184911421" TargetMode="External" /><Relationship Id="rId4" Type="http://schemas.openxmlformats.org/officeDocument/2006/relationships/hyperlink" Target="https://podminky.urs.cz/item/CS_URS_2023_01/185804213" TargetMode="External" /><Relationship Id="rId5" Type="http://schemas.openxmlformats.org/officeDocument/2006/relationships/hyperlink" Target="https://podminky.urs.cz/item/CS_URS_2023_01/185804312.1" TargetMode="External" /><Relationship Id="rId6" Type="http://schemas.openxmlformats.org/officeDocument/2006/relationships/hyperlink" Target="https://podminky.urs.cz/item/CS_URS_2023_01/185851121.1" TargetMode="External" /><Relationship Id="rId7" Type="http://schemas.openxmlformats.org/officeDocument/2006/relationships/hyperlink" Target="https://podminky.urs.cz/item/CS_URS_2023_01/185851129.1" TargetMode="External" /><Relationship Id="rId8" Type="http://schemas.openxmlformats.org/officeDocument/2006/relationships/hyperlink" Target="https://podminky.urs.cz/item/CS_URS_2023_01/184852321" TargetMode="External" /><Relationship Id="rId9" Type="http://schemas.openxmlformats.org/officeDocument/2006/relationships/hyperlink" Target="https://podminky.urs.cz/item/CS_URS_2023_01/998231311" TargetMode="External" /><Relationship Id="rId10" Type="http://schemas.openxmlformats.org/officeDocument/2006/relationships/hyperlink" Target="https://podminky.urs.cz/item/CS_URS_2023_01/111151231" TargetMode="External" /><Relationship Id="rId11" Type="http://schemas.openxmlformats.org/officeDocument/2006/relationships/hyperlink" Target="https://podminky.urs.cz/item/CS_URS_2023_01/184851617" TargetMode="External" /><Relationship Id="rId12" Type="http://schemas.openxmlformats.org/officeDocument/2006/relationships/hyperlink" Target="https://podminky.urs.cz/item/CS_URS_2023_01/184911421" TargetMode="External" /><Relationship Id="rId13" Type="http://schemas.openxmlformats.org/officeDocument/2006/relationships/hyperlink" Target="https://podminky.urs.cz/item/CS_URS_2023_01/185804213" TargetMode="External" /><Relationship Id="rId14" Type="http://schemas.openxmlformats.org/officeDocument/2006/relationships/hyperlink" Target="https://podminky.urs.cz/item/CS_URS_2023_01/185804312.1" TargetMode="External" /><Relationship Id="rId15" Type="http://schemas.openxmlformats.org/officeDocument/2006/relationships/hyperlink" Target="https://podminky.urs.cz/item/CS_URS_2023_01/185851121.1" TargetMode="External" /><Relationship Id="rId16" Type="http://schemas.openxmlformats.org/officeDocument/2006/relationships/hyperlink" Target="https://podminky.urs.cz/item/CS_URS_2023_01/185851129.1" TargetMode="External" /><Relationship Id="rId17" Type="http://schemas.openxmlformats.org/officeDocument/2006/relationships/hyperlink" Target="https://podminky.urs.cz/item/CS_URS_2023_01/184852321" TargetMode="External" /><Relationship Id="rId18" Type="http://schemas.openxmlformats.org/officeDocument/2006/relationships/hyperlink" Target="https://podminky.urs.cz/item/CS_URS_2023_01/998231311" TargetMode="External" /><Relationship Id="rId19" Type="http://schemas.openxmlformats.org/officeDocument/2006/relationships/hyperlink" Target="https://podminky.urs.cz/item/CS_URS_2023_01/111151231" TargetMode="External" /><Relationship Id="rId20" Type="http://schemas.openxmlformats.org/officeDocument/2006/relationships/hyperlink" Target="https://podminky.urs.cz/item/CS_URS_2023_01/184851617" TargetMode="External" /><Relationship Id="rId21" Type="http://schemas.openxmlformats.org/officeDocument/2006/relationships/hyperlink" Target="https://podminky.urs.cz/item/CS_URS_2023_01/184911421" TargetMode="External" /><Relationship Id="rId22" Type="http://schemas.openxmlformats.org/officeDocument/2006/relationships/hyperlink" Target="https://podminky.urs.cz/item/CS_URS_2023_01/185804213" TargetMode="External" /><Relationship Id="rId23" Type="http://schemas.openxmlformats.org/officeDocument/2006/relationships/hyperlink" Target="https://podminky.urs.cz/item/CS_URS_2023_01/185804312.1" TargetMode="External" /><Relationship Id="rId24" Type="http://schemas.openxmlformats.org/officeDocument/2006/relationships/hyperlink" Target="https://podminky.urs.cz/item/CS_URS_2023_01/185851121.1" TargetMode="External" /><Relationship Id="rId25" Type="http://schemas.openxmlformats.org/officeDocument/2006/relationships/hyperlink" Target="https://podminky.urs.cz/item/CS_URS_2023_01/185851129.1" TargetMode="External" /><Relationship Id="rId26" Type="http://schemas.openxmlformats.org/officeDocument/2006/relationships/hyperlink" Target="https://podminky.urs.cz/item/CS_URS_2023_01/184852321" TargetMode="External" /><Relationship Id="rId27" Type="http://schemas.openxmlformats.org/officeDocument/2006/relationships/hyperlink" Target="https://podminky.urs.cz/item/CS_URS_2023_01/998231311" TargetMode="External" /><Relationship Id="rId2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1151113" TargetMode="External" /><Relationship Id="rId2" Type="http://schemas.openxmlformats.org/officeDocument/2006/relationships/hyperlink" Target="https://podminky.urs.cz/item/CS_URS_2023_01/162751117" TargetMode="External" /><Relationship Id="rId3" Type="http://schemas.openxmlformats.org/officeDocument/2006/relationships/hyperlink" Target="https://podminky.urs.cz/item/CS_URS_2023_01/162751119" TargetMode="External" /><Relationship Id="rId4" Type="http://schemas.openxmlformats.org/officeDocument/2006/relationships/hyperlink" Target="https://podminky.urs.cz/item/CS_URS_2023_01/181351103" TargetMode="External" /><Relationship Id="rId5" Type="http://schemas.openxmlformats.org/officeDocument/2006/relationships/hyperlink" Target="https://podminky.urs.cz/item/CS_URS_2023_01/997221655" TargetMode="External" /><Relationship Id="rId6" Type="http://schemas.openxmlformats.org/officeDocument/2006/relationships/hyperlink" Target="https://podminky.urs.cz/item/CS_URS_2023_01/183101113" TargetMode="External" /><Relationship Id="rId7" Type="http://schemas.openxmlformats.org/officeDocument/2006/relationships/hyperlink" Target="https://podminky.urs.cz/item/CS_URS_2023_01/183101114" TargetMode="External" /><Relationship Id="rId8" Type="http://schemas.openxmlformats.org/officeDocument/2006/relationships/hyperlink" Target="https://podminky.urs.cz/item/CS_URS_2023_01/183101313" TargetMode="External" /><Relationship Id="rId9" Type="http://schemas.openxmlformats.org/officeDocument/2006/relationships/hyperlink" Target="https://podminky.urs.cz/item/CS_URS_2023_01/183101314" TargetMode="External" /><Relationship Id="rId10" Type="http://schemas.openxmlformats.org/officeDocument/2006/relationships/hyperlink" Target="https://podminky.urs.cz/item/CS_URS_2023_01/184102111" TargetMode="External" /><Relationship Id="rId11" Type="http://schemas.openxmlformats.org/officeDocument/2006/relationships/hyperlink" Target="https://podminky.urs.cz/item/CS_URS_2023_01/184102112" TargetMode="External" /><Relationship Id="rId12" Type="http://schemas.openxmlformats.org/officeDocument/2006/relationships/hyperlink" Target="https://podminky.urs.cz/item/CS_URS_2023_01/183408312" TargetMode="External" /><Relationship Id="rId13" Type="http://schemas.openxmlformats.org/officeDocument/2006/relationships/hyperlink" Target="https://podminky.urs.cz/item/CS_URS_2023_01/183551313" TargetMode="External" /><Relationship Id="rId14" Type="http://schemas.openxmlformats.org/officeDocument/2006/relationships/hyperlink" Target="https://podminky.urs.cz/item/CS_URS_2023_01/183551413" TargetMode="External" /><Relationship Id="rId15" Type="http://schemas.openxmlformats.org/officeDocument/2006/relationships/hyperlink" Target="https://podminky.urs.cz/item/CS_URS_2023_01/181451121" TargetMode="External" /><Relationship Id="rId16" Type="http://schemas.openxmlformats.org/officeDocument/2006/relationships/hyperlink" Target="https://podminky.urs.cz/item/CS_URS_2023_01/184911421" TargetMode="External" /><Relationship Id="rId17" Type="http://schemas.openxmlformats.org/officeDocument/2006/relationships/hyperlink" Target="https://podminky.urs.cz/item/CS_URS_2023_01/184215112" TargetMode="External" /><Relationship Id="rId18" Type="http://schemas.openxmlformats.org/officeDocument/2006/relationships/hyperlink" Target="https://podminky.urs.cz/item/CS_URS_2023_01/184813121" TargetMode="External" /><Relationship Id="rId19" Type="http://schemas.openxmlformats.org/officeDocument/2006/relationships/hyperlink" Target="https://podminky.urs.cz/item/CS_URS_2023_01/913312111" TargetMode="External" /><Relationship Id="rId20" Type="http://schemas.openxmlformats.org/officeDocument/2006/relationships/hyperlink" Target="https://podminky.urs.cz/item/CS_URS_2023_01/998231311" TargetMode="External" /><Relationship Id="rId2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231" TargetMode="External" /><Relationship Id="rId2" Type="http://schemas.openxmlformats.org/officeDocument/2006/relationships/hyperlink" Target="https://podminky.urs.cz/item/CS_URS_2023_01/184851617" TargetMode="External" /><Relationship Id="rId3" Type="http://schemas.openxmlformats.org/officeDocument/2006/relationships/hyperlink" Target="https://podminky.urs.cz/item/CS_URS_2023_01/184911421" TargetMode="External" /><Relationship Id="rId4" Type="http://schemas.openxmlformats.org/officeDocument/2006/relationships/hyperlink" Target="https://podminky.urs.cz/item/CS_URS_2023_01/185804213" TargetMode="External" /><Relationship Id="rId5" Type="http://schemas.openxmlformats.org/officeDocument/2006/relationships/hyperlink" Target="https://podminky.urs.cz/item/CS_URS_2023_01/185804312.1" TargetMode="External" /><Relationship Id="rId6" Type="http://schemas.openxmlformats.org/officeDocument/2006/relationships/hyperlink" Target="https://podminky.urs.cz/item/CS_URS_2023_01/185851121.1" TargetMode="External" /><Relationship Id="rId7" Type="http://schemas.openxmlformats.org/officeDocument/2006/relationships/hyperlink" Target="https://podminky.urs.cz/item/CS_URS_2023_01/185851129.1" TargetMode="External" /><Relationship Id="rId8" Type="http://schemas.openxmlformats.org/officeDocument/2006/relationships/hyperlink" Target="https://podminky.urs.cz/item/CS_URS_2023_01/998231311" TargetMode="External" /><Relationship Id="rId9" Type="http://schemas.openxmlformats.org/officeDocument/2006/relationships/hyperlink" Target="https://podminky.urs.cz/item/CS_URS_2023_01/111151231" TargetMode="External" /><Relationship Id="rId10" Type="http://schemas.openxmlformats.org/officeDocument/2006/relationships/hyperlink" Target="https://podminky.urs.cz/item/CS_URS_2023_01/184851617" TargetMode="External" /><Relationship Id="rId11" Type="http://schemas.openxmlformats.org/officeDocument/2006/relationships/hyperlink" Target="https://podminky.urs.cz/item/CS_URS_2023_01/184911421" TargetMode="External" /><Relationship Id="rId12" Type="http://schemas.openxmlformats.org/officeDocument/2006/relationships/hyperlink" Target="https://podminky.urs.cz/item/CS_URS_2023_01/185804213" TargetMode="External" /><Relationship Id="rId13" Type="http://schemas.openxmlformats.org/officeDocument/2006/relationships/hyperlink" Target="https://podminky.urs.cz/item/CS_URS_2023_01/185804312.1" TargetMode="External" /><Relationship Id="rId14" Type="http://schemas.openxmlformats.org/officeDocument/2006/relationships/hyperlink" Target="https://podminky.urs.cz/item/CS_URS_2023_01/185851121.1" TargetMode="External" /><Relationship Id="rId15" Type="http://schemas.openxmlformats.org/officeDocument/2006/relationships/hyperlink" Target="https://podminky.urs.cz/item/CS_URS_2023_01/185851129.1" TargetMode="External" /><Relationship Id="rId16" Type="http://schemas.openxmlformats.org/officeDocument/2006/relationships/hyperlink" Target="https://podminky.urs.cz/item/CS_URS_2023_01/998231311" TargetMode="External" /><Relationship Id="rId17" Type="http://schemas.openxmlformats.org/officeDocument/2006/relationships/hyperlink" Target="https://podminky.urs.cz/item/CS_URS_2023_01/111151231" TargetMode="External" /><Relationship Id="rId18" Type="http://schemas.openxmlformats.org/officeDocument/2006/relationships/hyperlink" Target="https://podminky.urs.cz/item/CS_URS_2023_01/184851617" TargetMode="External" /><Relationship Id="rId19" Type="http://schemas.openxmlformats.org/officeDocument/2006/relationships/hyperlink" Target="https://podminky.urs.cz/item/CS_URS_2023_01/184911421" TargetMode="External" /><Relationship Id="rId20" Type="http://schemas.openxmlformats.org/officeDocument/2006/relationships/hyperlink" Target="https://podminky.urs.cz/item/CS_URS_2023_01/185804213" TargetMode="External" /><Relationship Id="rId21" Type="http://schemas.openxmlformats.org/officeDocument/2006/relationships/hyperlink" Target="https://podminky.urs.cz/item/CS_URS_2023_01/185804312.1" TargetMode="External" /><Relationship Id="rId22" Type="http://schemas.openxmlformats.org/officeDocument/2006/relationships/hyperlink" Target="https://podminky.urs.cz/item/CS_URS_2023_01/185851121.1" TargetMode="External" /><Relationship Id="rId23" Type="http://schemas.openxmlformats.org/officeDocument/2006/relationships/hyperlink" Target="https://podminky.urs.cz/item/CS_URS_2023_01/185851129.1" TargetMode="External" /><Relationship Id="rId24" Type="http://schemas.openxmlformats.org/officeDocument/2006/relationships/hyperlink" Target="https://podminky.urs.cz/item/CS_URS_2023_01/998231311" TargetMode="External" /><Relationship Id="rId2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18024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Ozelenění biokoridorů LBK5, LB6 a biocentra BC1 v k.ú. Polerady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Polerady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2. 2. 2023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Státní pozemkový úřad, KPÚ pro Středočeský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ATELIER FONTES  s.r.o.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ROUND(SUM(AG55:AG63),2)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ROUND(SUM(AS55:AS63),2)</f>
        <v>0</v>
      </c>
      <c r="AT54" s="107">
        <f>ROUND(SUM(AV54:AW54),2)</f>
        <v>0</v>
      </c>
      <c r="AU54" s="108">
        <f>ROUND(SUM(AU55:AU63),5)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ROUND(SUM(AZ55:AZ63),2)</f>
        <v>0</v>
      </c>
      <c r="BA54" s="107">
        <f>ROUND(SUM(BA55:BA63),2)</f>
        <v>0</v>
      </c>
      <c r="BB54" s="107">
        <f>ROUND(SUM(BB55:BB63),2)</f>
        <v>0</v>
      </c>
      <c r="BC54" s="107">
        <f>ROUND(SUM(BC55:BC63),2)</f>
        <v>0</v>
      </c>
      <c r="BD54" s="109">
        <f>ROUND(SUM(BD55:BD63),2)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'SO-01 - Zemní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'SO-01 - Zemní práce'!P82</f>
        <v>0</v>
      </c>
      <c r="AV55" s="121">
        <f>'SO-01 - Zemní práce'!J33</f>
        <v>0</v>
      </c>
      <c r="AW55" s="121">
        <f>'SO-01 - Zemní práce'!J34</f>
        <v>0</v>
      </c>
      <c r="AX55" s="121">
        <f>'SO-01 - Zemní práce'!J35</f>
        <v>0</v>
      </c>
      <c r="AY55" s="121">
        <f>'SO-01 - Zemní práce'!J36</f>
        <v>0</v>
      </c>
      <c r="AZ55" s="121">
        <f>'SO-01 - Zemní práce'!F33</f>
        <v>0</v>
      </c>
      <c r="BA55" s="121">
        <f>'SO-01 - Zemní práce'!F34</f>
        <v>0</v>
      </c>
      <c r="BB55" s="121">
        <f>'SO-01 - Zemní práce'!F35</f>
        <v>0</v>
      </c>
      <c r="BC55" s="121">
        <f>'SO-01 - Zemní práce'!F36</f>
        <v>0</v>
      </c>
      <c r="BD55" s="123">
        <f>'SO-01 - Zemní práce'!F37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7" customFormat="1" ht="16.5" customHeight="1">
      <c r="A56" s="112" t="s">
        <v>78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'SO-02 - Vegetační úpravy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81</v>
      </c>
      <c r="AR56" s="119"/>
      <c r="AS56" s="120">
        <v>0</v>
      </c>
      <c r="AT56" s="121">
        <f>ROUND(SUM(AV56:AW56),2)</f>
        <v>0</v>
      </c>
      <c r="AU56" s="122">
        <f>'SO-02 - Vegetační úpravy ...'!P84</f>
        <v>0</v>
      </c>
      <c r="AV56" s="121">
        <f>'SO-02 - Vegetační úpravy ...'!J33</f>
        <v>0</v>
      </c>
      <c r="AW56" s="121">
        <f>'SO-02 - Vegetační úpravy ...'!J34</f>
        <v>0</v>
      </c>
      <c r="AX56" s="121">
        <f>'SO-02 - Vegetační úpravy ...'!J35</f>
        <v>0</v>
      </c>
      <c r="AY56" s="121">
        <f>'SO-02 - Vegetační úpravy ...'!J36</f>
        <v>0</v>
      </c>
      <c r="AZ56" s="121">
        <f>'SO-02 - Vegetační úpravy ...'!F33</f>
        <v>0</v>
      </c>
      <c r="BA56" s="121">
        <f>'SO-02 - Vegetační úpravy ...'!F34</f>
        <v>0</v>
      </c>
      <c r="BB56" s="121">
        <f>'SO-02 - Vegetační úpravy ...'!F35</f>
        <v>0</v>
      </c>
      <c r="BC56" s="121">
        <f>'SO-02 - Vegetační úpravy ...'!F36</f>
        <v>0</v>
      </c>
      <c r="BD56" s="123">
        <f>'SO-02 - Vegetační úpravy ...'!F37</f>
        <v>0</v>
      </c>
      <c r="BE56" s="7"/>
      <c r="BT56" s="124" t="s">
        <v>82</v>
      </c>
      <c r="BV56" s="124" t="s">
        <v>76</v>
      </c>
      <c r="BW56" s="124" t="s">
        <v>87</v>
      </c>
      <c r="BX56" s="124" t="s">
        <v>5</v>
      </c>
      <c r="CL56" s="124" t="s">
        <v>19</v>
      </c>
      <c r="CM56" s="124" t="s">
        <v>84</v>
      </c>
    </row>
    <row r="57" s="7" customFormat="1" ht="16.5" customHeight="1">
      <c r="A57" s="112" t="s">
        <v>78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'SO-03 - Následná péče LBC 1'!J30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81</v>
      </c>
      <c r="AR57" s="119"/>
      <c r="AS57" s="120">
        <v>0</v>
      </c>
      <c r="AT57" s="121">
        <f>ROUND(SUM(AV57:AW57),2)</f>
        <v>0</v>
      </c>
      <c r="AU57" s="122">
        <f>'SO-03 - Následná péče LBC 1'!P83</f>
        <v>0</v>
      </c>
      <c r="AV57" s="121">
        <f>'SO-03 - Následná péče LBC 1'!J33</f>
        <v>0</v>
      </c>
      <c r="AW57" s="121">
        <f>'SO-03 - Následná péče LBC 1'!J34</f>
        <v>0</v>
      </c>
      <c r="AX57" s="121">
        <f>'SO-03 - Následná péče LBC 1'!J35</f>
        <v>0</v>
      </c>
      <c r="AY57" s="121">
        <f>'SO-03 - Následná péče LBC 1'!J36</f>
        <v>0</v>
      </c>
      <c r="AZ57" s="121">
        <f>'SO-03 - Následná péče LBC 1'!F33</f>
        <v>0</v>
      </c>
      <c r="BA57" s="121">
        <f>'SO-03 - Následná péče LBC 1'!F34</f>
        <v>0</v>
      </c>
      <c r="BB57" s="121">
        <f>'SO-03 - Následná péče LBC 1'!F35</f>
        <v>0</v>
      </c>
      <c r="BC57" s="121">
        <f>'SO-03 - Následná péče LBC 1'!F36</f>
        <v>0</v>
      </c>
      <c r="BD57" s="123">
        <f>'SO-03 - Následná péče LBC 1'!F37</f>
        <v>0</v>
      </c>
      <c r="BE57" s="7"/>
      <c r="BT57" s="124" t="s">
        <v>82</v>
      </c>
      <c r="BV57" s="124" t="s">
        <v>76</v>
      </c>
      <c r="BW57" s="124" t="s">
        <v>90</v>
      </c>
      <c r="BX57" s="124" t="s">
        <v>5</v>
      </c>
      <c r="CL57" s="124" t="s">
        <v>19</v>
      </c>
      <c r="CM57" s="124" t="s">
        <v>84</v>
      </c>
    </row>
    <row r="58" s="7" customFormat="1" ht="16.5" customHeight="1">
      <c r="A58" s="112" t="s">
        <v>78</v>
      </c>
      <c r="B58" s="113"/>
      <c r="C58" s="114"/>
      <c r="D58" s="115" t="s">
        <v>91</v>
      </c>
      <c r="E58" s="115"/>
      <c r="F58" s="115"/>
      <c r="G58" s="115"/>
      <c r="H58" s="115"/>
      <c r="I58" s="116"/>
      <c r="J58" s="115" t="s">
        <v>92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'SO-04 - Plazníky'!J30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81</v>
      </c>
      <c r="AR58" s="119"/>
      <c r="AS58" s="120">
        <v>0</v>
      </c>
      <c r="AT58" s="121">
        <f>ROUND(SUM(AV58:AW58),2)</f>
        <v>0</v>
      </c>
      <c r="AU58" s="122">
        <f>'SO-04 - Plazníky'!P82</f>
        <v>0</v>
      </c>
      <c r="AV58" s="121">
        <f>'SO-04 - Plazníky'!J33</f>
        <v>0</v>
      </c>
      <c r="AW58" s="121">
        <f>'SO-04 - Plazníky'!J34</f>
        <v>0</v>
      </c>
      <c r="AX58" s="121">
        <f>'SO-04 - Plazníky'!J35</f>
        <v>0</v>
      </c>
      <c r="AY58" s="121">
        <f>'SO-04 - Plazníky'!J36</f>
        <v>0</v>
      </c>
      <c r="AZ58" s="121">
        <f>'SO-04 - Plazníky'!F33</f>
        <v>0</v>
      </c>
      <c r="BA58" s="121">
        <f>'SO-04 - Plazníky'!F34</f>
        <v>0</v>
      </c>
      <c r="BB58" s="121">
        <f>'SO-04 - Plazníky'!F35</f>
        <v>0</v>
      </c>
      <c r="BC58" s="121">
        <f>'SO-04 - Plazníky'!F36</f>
        <v>0</v>
      </c>
      <c r="BD58" s="123">
        <f>'SO-04 - Plazníky'!F37</f>
        <v>0</v>
      </c>
      <c r="BE58" s="7"/>
      <c r="BT58" s="124" t="s">
        <v>82</v>
      </c>
      <c r="BV58" s="124" t="s">
        <v>76</v>
      </c>
      <c r="BW58" s="124" t="s">
        <v>93</v>
      </c>
      <c r="BX58" s="124" t="s">
        <v>5</v>
      </c>
      <c r="CL58" s="124" t="s">
        <v>19</v>
      </c>
      <c r="CM58" s="124" t="s">
        <v>84</v>
      </c>
    </row>
    <row r="59" s="7" customFormat="1" ht="16.5" customHeight="1">
      <c r="A59" s="112" t="s">
        <v>78</v>
      </c>
      <c r="B59" s="113"/>
      <c r="C59" s="114"/>
      <c r="D59" s="115" t="s">
        <v>94</v>
      </c>
      <c r="E59" s="115"/>
      <c r="F59" s="115"/>
      <c r="G59" s="115"/>
      <c r="H59" s="115"/>
      <c r="I59" s="116"/>
      <c r="J59" s="115" t="s">
        <v>95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'SO-05 - Vegetační úpravy 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81</v>
      </c>
      <c r="AR59" s="119"/>
      <c r="AS59" s="120">
        <v>0</v>
      </c>
      <c r="AT59" s="121">
        <f>ROUND(SUM(AV59:AW59),2)</f>
        <v>0</v>
      </c>
      <c r="AU59" s="122">
        <f>'SO-05 - Vegetační úpravy ...'!P82</f>
        <v>0</v>
      </c>
      <c r="AV59" s="121">
        <f>'SO-05 - Vegetační úpravy ...'!J33</f>
        <v>0</v>
      </c>
      <c r="AW59" s="121">
        <f>'SO-05 - Vegetační úpravy ...'!J34</f>
        <v>0</v>
      </c>
      <c r="AX59" s="121">
        <f>'SO-05 - Vegetační úpravy ...'!J35</f>
        <v>0</v>
      </c>
      <c r="AY59" s="121">
        <f>'SO-05 - Vegetační úpravy ...'!J36</f>
        <v>0</v>
      </c>
      <c r="AZ59" s="121">
        <f>'SO-05 - Vegetační úpravy ...'!F33</f>
        <v>0</v>
      </c>
      <c r="BA59" s="121">
        <f>'SO-05 - Vegetační úpravy ...'!F34</f>
        <v>0</v>
      </c>
      <c r="BB59" s="121">
        <f>'SO-05 - Vegetační úpravy ...'!F35</f>
        <v>0</v>
      </c>
      <c r="BC59" s="121">
        <f>'SO-05 - Vegetační úpravy ...'!F36</f>
        <v>0</v>
      </c>
      <c r="BD59" s="123">
        <f>'SO-05 - Vegetační úpravy ...'!F37</f>
        <v>0</v>
      </c>
      <c r="BE59" s="7"/>
      <c r="BT59" s="124" t="s">
        <v>82</v>
      </c>
      <c r="BV59" s="124" t="s">
        <v>76</v>
      </c>
      <c r="BW59" s="124" t="s">
        <v>96</v>
      </c>
      <c r="BX59" s="124" t="s">
        <v>5</v>
      </c>
      <c r="CL59" s="124" t="s">
        <v>19</v>
      </c>
      <c r="CM59" s="124" t="s">
        <v>84</v>
      </c>
    </row>
    <row r="60" s="7" customFormat="1" ht="16.5" customHeight="1">
      <c r="A60" s="112" t="s">
        <v>78</v>
      </c>
      <c r="B60" s="113"/>
      <c r="C60" s="114"/>
      <c r="D60" s="115" t="s">
        <v>97</v>
      </c>
      <c r="E60" s="115"/>
      <c r="F60" s="115"/>
      <c r="G60" s="115"/>
      <c r="H60" s="115"/>
      <c r="I60" s="116"/>
      <c r="J60" s="115" t="s">
        <v>98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'SO-06 - Následná péče LBK 5'!J30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81</v>
      </c>
      <c r="AR60" s="119"/>
      <c r="AS60" s="120">
        <v>0</v>
      </c>
      <c r="AT60" s="121">
        <f>ROUND(SUM(AV60:AW60),2)</f>
        <v>0</v>
      </c>
      <c r="AU60" s="122">
        <f>'SO-06 - Následná péče LBK 5'!P83</f>
        <v>0</v>
      </c>
      <c r="AV60" s="121">
        <f>'SO-06 - Následná péče LBK 5'!J33</f>
        <v>0</v>
      </c>
      <c r="AW60" s="121">
        <f>'SO-06 - Následná péče LBK 5'!J34</f>
        <v>0</v>
      </c>
      <c r="AX60" s="121">
        <f>'SO-06 - Následná péče LBK 5'!J35</f>
        <v>0</v>
      </c>
      <c r="AY60" s="121">
        <f>'SO-06 - Následná péče LBK 5'!J36</f>
        <v>0</v>
      </c>
      <c r="AZ60" s="121">
        <f>'SO-06 - Následná péče LBK 5'!F33</f>
        <v>0</v>
      </c>
      <c r="BA60" s="121">
        <f>'SO-06 - Následná péče LBK 5'!F34</f>
        <v>0</v>
      </c>
      <c r="BB60" s="121">
        <f>'SO-06 - Následná péče LBK 5'!F35</f>
        <v>0</v>
      </c>
      <c r="BC60" s="121">
        <f>'SO-06 - Následná péče LBK 5'!F36</f>
        <v>0</v>
      </c>
      <c r="BD60" s="123">
        <f>'SO-06 - Následná péče LBK 5'!F37</f>
        <v>0</v>
      </c>
      <c r="BE60" s="7"/>
      <c r="BT60" s="124" t="s">
        <v>82</v>
      </c>
      <c r="BV60" s="124" t="s">
        <v>76</v>
      </c>
      <c r="BW60" s="124" t="s">
        <v>99</v>
      </c>
      <c r="BX60" s="124" t="s">
        <v>5</v>
      </c>
      <c r="CL60" s="124" t="s">
        <v>19</v>
      </c>
      <c r="CM60" s="124" t="s">
        <v>84</v>
      </c>
    </row>
    <row r="61" s="7" customFormat="1" ht="16.5" customHeight="1">
      <c r="A61" s="112" t="s">
        <v>78</v>
      </c>
      <c r="B61" s="113"/>
      <c r="C61" s="114"/>
      <c r="D61" s="115" t="s">
        <v>100</v>
      </c>
      <c r="E61" s="115"/>
      <c r="F61" s="115"/>
      <c r="G61" s="115"/>
      <c r="H61" s="115"/>
      <c r="I61" s="116"/>
      <c r="J61" s="115" t="s">
        <v>101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'SO-07 - Vegetační úpravy ...'!J30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81</v>
      </c>
      <c r="AR61" s="119"/>
      <c r="AS61" s="120">
        <v>0</v>
      </c>
      <c r="AT61" s="121">
        <f>ROUND(SUM(AV61:AW61),2)</f>
        <v>0</v>
      </c>
      <c r="AU61" s="122">
        <f>'SO-07 - Vegetační úpravy ...'!P83</f>
        <v>0</v>
      </c>
      <c r="AV61" s="121">
        <f>'SO-07 - Vegetační úpravy ...'!J33</f>
        <v>0</v>
      </c>
      <c r="AW61" s="121">
        <f>'SO-07 - Vegetační úpravy ...'!J34</f>
        <v>0</v>
      </c>
      <c r="AX61" s="121">
        <f>'SO-07 - Vegetační úpravy ...'!J35</f>
        <v>0</v>
      </c>
      <c r="AY61" s="121">
        <f>'SO-07 - Vegetační úpravy ...'!J36</f>
        <v>0</v>
      </c>
      <c r="AZ61" s="121">
        <f>'SO-07 - Vegetační úpravy ...'!F33</f>
        <v>0</v>
      </c>
      <c r="BA61" s="121">
        <f>'SO-07 - Vegetační úpravy ...'!F34</f>
        <v>0</v>
      </c>
      <c r="BB61" s="121">
        <f>'SO-07 - Vegetační úpravy ...'!F35</f>
        <v>0</v>
      </c>
      <c r="BC61" s="121">
        <f>'SO-07 - Vegetační úpravy ...'!F36</f>
        <v>0</v>
      </c>
      <c r="BD61" s="123">
        <f>'SO-07 - Vegetační úpravy ...'!F37</f>
        <v>0</v>
      </c>
      <c r="BE61" s="7"/>
      <c r="BT61" s="124" t="s">
        <v>82</v>
      </c>
      <c r="BV61" s="124" t="s">
        <v>76</v>
      </c>
      <c r="BW61" s="124" t="s">
        <v>102</v>
      </c>
      <c r="BX61" s="124" t="s">
        <v>5</v>
      </c>
      <c r="CL61" s="124" t="s">
        <v>19</v>
      </c>
      <c r="CM61" s="124" t="s">
        <v>84</v>
      </c>
    </row>
    <row r="62" s="7" customFormat="1" ht="16.5" customHeight="1">
      <c r="A62" s="112" t="s">
        <v>78</v>
      </c>
      <c r="B62" s="113"/>
      <c r="C62" s="114"/>
      <c r="D62" s="115" t="s">
        <v>103</v>
      </c>
      <c r="E62" s="115"/>
      <c r="F62" s="115"/>
      <c r="G62" s="115"/>
      <c r="H62" s="115"/>
      <c r="I62" s="116"/>
      <c r="J62" s="115" t="s">
        <v>104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'SO-08 - Následná péče LBK 6'!J30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81</v>
      </c>
      <c r="AR62" s="119"/>
      <c r="AS62" s="120">
        <v>0</v>
      </c>
      <c r="AT62" s="121">
        <f>ROUND(SUM(AV62:AW62),2)</f>
        <v>0</v>
      </c>
      <c r="AU62" s="122">
        <f>'SO-08 - Následná péče LBK 6'!P83</f>
        <v>0</v>
      </c>
      <c r="AV62" s="121">
        <f>'SO-08 - Následná péče LBK 6'!J33</f>
        <v>0</v>
      </c>
      <c r="AW62" s="121">
        <f>'SO-08 - Následná péče LBK 6'!J34</f>
        <v>0</v>
      </c>
      <c r="AX62" s="121">
        <f>'SO-08 - Následná péče LBK 6'!J35</f>
        <v>0</v>
      </c>
      <c r="AY62" s="121">
        <f>'SO-08 - Následná péče LBK 6'!J36</f>
        <v>0</v>
      </c>
      <c r="AZ62" s="121">
        <f>'SO-08 - Následná péče LBK 6'!F33</f>
        <v>0</v>
      </c>
      <c r="BA62" s="121">
        <f>'SO-08 - Následná péče LBK 6'!F34</f>
        <v>0</v>
      </c>
      <c r="BB62" s="121">
        <f>'SO-08 - Následná péče LBK 6'!F35</f>
        <v>0</v>
      </c>
      <c r="BC62" s="121">
        <f>'SO-08 - Následná péče LBK 6'!F36</f>
        <v>0</v>
      </c>
      <c r="BD62" s="123">
        <f>'SO-08 - Následná péče LBK 6'!F37</f>
        <v>0</v>
      </c>
      <c r="BE62" s="7"/>
      <c r="BT62" s="124" t="s">
        <v>82</v>
      </c>
      <c r="BV62" s="124" t="s">
        <v>76</v>
      </c>
      <c r="BW62" s="124" t="s">
        <v>105</v>
      </c>
      <c r="BX62" s="124" t="s">
        <v>5</v>
      </c>
      <c r="CL62" s="124" t="s">
        <v>19</v>
      </c>
      <c r="CM62" s="124" t="s">
        <v>84</v>
      </c>
    </row>
    <row r="63" s="7" customFormat="1" ht="16.5" customHeight="1">
      <c r="A63" s="112" t="s">
        <v>78</v>
      </c>
      <c r="B63" s="113"/>
      <c r="C63" s="114"/>
      <c r="D63" s="115" t="s">
        <v>106</v>
      </c>
      <c r="E63" s="115"/>
      <c r="F63" s="115"/>
      <c r="G63" s="115"/>
      <c r="H63" s="115"/>
      <c r="I63" s="116"/>
      <c r="J63" s="115" t="s">
        <v>107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'00 - VRN'!J30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108</v>
      </c>
      <c r="AR63" s="119"/>
      <c r="AS63" s="125">
        <v>0</v>
      </c>
      <c r="AT63" s="126">
        <f>ROUND(SUM(AV63:AW63),2)</f>
        <v>0</v>
      </c>
      <c r="AU63" s="127">
        <f>'00 - VRN'!P81</f>
        <v>0</v>
      </c>
      <c r="AV63" s="126">
        <f>'00 - VRN'!J33</f>
        <v>0</v>
      </c>
      <c r="AW63" s="126">
        <f>'00 - VRN'!J34</f>
        <v>0</v>
      </c>
      <c r="AX63" s="126">
        <f>'00 - VRN'!J35</f>
        <v>0</v>
      </c>
      <c r="AY63" s="126">
        <f>'00 - VRN'!J36</f>
        <v>0</v>
      </c>
      <c r="AZ63" s="126">
        <f>'00 - VRN'!F33</f>
        <v>0</v>
      </c>
      <c r="BA63" s="126">
        <f>'00 - VRN'!F34</f>
        <v>0</v>
      </c>
      <c r="BB63" s="126">
        <f>'00 - VRN'!F35</f>
        <v>0</v>
      </c>
      <c r="BC63" s="126">
        <f>'00 - VRN'!F36</f>
        <v>0</v>
      </c>
      <c r="BD63" s="128">
        <f>'00 - VRN'!F37</f>
        <v>0</v>
      </c>
      <c r="BE63" s="7"/>
      <c r="BT63" s="124" t="s">
        <v>82</v>
      </c>
      <c r="BV63" s="124" t="s">
        <v>76</v>
      </c>
      <c r="BW63" s="124" t="s">
        <v>109</v>
      </c>
      <c r="BX63" s="124" t="s">
        <v>5</v>
      </c>
      <c r="CL63" s="124" t="s">
        <v>19</v>
      </c>
      <c r="CM63" s="124" t="s">
        <v>84</v>
      </c>
    </row>
    <row r="64" s="2" customFormat="1" ht="30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</sheetData>
  <sheetProtection sheet="1" formatColumns="0" formatRows="0" objects="1" scenarios="1" spinCount="100000" saltValue="WxwI/JXz7O5cvdW+y2uxJFFAqBf+DMVfLZ5NuCXSi937+DYXcl598C3zpIAla41kcsUgxcSst8l70EY6lL+1wg==" hashValue="IEOyCjolDfk5z2qG1dQRKhPj7fVXz5hcK0q6vTSBlZmcURUHbt73btc4DwCEmbjuqwmG7K7ETXi0foHJThbIfQ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-01 - Zemní práce'!C2" display="/"/>
    <hyperlink ref="A56" location="'SO-02 - Vegetační úpravy ...'!C2" display="/"/>
    <hyperlink ref="A57" location="'SO-03 - Následná péče LBC 1'!C2" display="/"/>
    <hyperlink ref="A58" location="'SO-04 - Plazníky'!C2" display="/"/>
    <hyperlink ref="A59" location="'SO-05 - Vegetační úpravy ...'!C2" display="/"/>
    <hyperlink ref="A60" location="'SO-06 - Následná péče LBK 5'!C2" display="/"/>
    <hyperlink ref="A61" location="'SO-07 - Vegetační úpravy ...'!C2" display="/"/>
    <hyperlink ref="A62" location="'SO-08 - Následná péče LBK 6'!C2" display="/"/>
    <hyperlink ref="A63" location="'00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110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Ozelenění biokoridorů LBK5, LB6 a biocentra BC1 v k.ú. Polerady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986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113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ROUND((SUM(BE81:BE116)),  2)</f>
        <v>0</v>
      </c>
      <c r="G33" s="39"/>
      <c r="H33" s="39"/>
      <c r="I33" s="149">
        <v>0.20999999999999999</v>
      </c>
      <c r="J33" s="148">
        <f>ROUND(((SUM(BE81:BE116))*I33),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ROUND((SUM(BF81:BF116)),  2)</f>
        <v>0</v>
      </c>
      <c r="G34" s="39"/>
      <c r="H34" s="39"/>
      <c r="I34" s="149">
        <v>0.14999999999999999</v>
      </c>
      <c r="J34" s="148">
        <f>ROUND(((SUM(BF81:BF116))*I34),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ROUND((SUM(BG81:BG116)),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ROUND((SUM(BH81:BH116)),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ROUND((SUM(BI81:BI116)),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Ozelenění biokoridorů LBK5, LB6 a biocentra BC1 v k.ú. Polerady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00 - VRN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Polerady</v>
      </c>
      <c r="G52" s="41"/>
      <c r="H52" s="41"/>
      <c r="I52" s="33" t="s">
        <v>23</v>
      </c>
      <c r="J52" s="73" t="str">
        <f>IF(J12="","",J12)</f>
        <v>2. 2. 2023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úřad, KPÚ pro Středočeský kraj</v>
      </c>
      <c r="G54" s="41"/>
      <c r="H54" s="41"/>
      <c r="I54" s="33" t="s">
        <v>32</v>
      </c>
      <c r="J54" s="37" t="str">
        <f>E21</f>
        <v xml:space="preserve">ATELIER FONTES 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115</v>
      </c>
      <c r="D57" s="163"/>
      <c r="E57" s="163"/>
      <c r="F57" s="163"/>
      <c r="G57" s="163"/>
      <c r="H57" s="163"/>
      <c r="I57" s="163"/>
      <c r="J57" s="164" t="s">
        <v>116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117</v>
      </c>
    </row>
    <row r="60" s="9" customFormat="1" ht="24.96" customHeight="1">
      <c r="A60" s="9"/>
      <c r="B60" s="166"/>
      <c r="C60" s="167"/>
      <c r="D60" s="168" t="s">
        <v>987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988</v>
      </c>
      <c r="E61" s="175"/>
      <c r="F61" s="175"/>
      <c r="G61" s="175"/>
      <c r="H61" s="175"/>
      <c r="I61" s="175"/>
      <c r="J61" s="176">
        <f>J114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121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Ozelenění biokoridorů LBK5, LB6 a biocentra BC1 v k.ú. Polerady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111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00 - VRN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Polerady</v>
      </c>
      <c r="G75" s="41"/>
      <c r="H75" s="41"/>
      <c r="I75" s="33" t="s">
        <v>23</v>
      </c>
      <c r="J75" s="73" t="str">
        <f>IF(J12="","",J12)</f>
        <v>2. 2. 2023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5.65" customHeight="1">
      <c r="A77" s="39"/>
      <c r="B77" s="40"/>
      <c r="C77" s="33" t="s">
        <v>25</v>
      </c>
      <c r="D77" s="41"/>
      <c r="E77" s="41"/>
      <c r="F77" s="28" t="str">
        <f>E15</f>
        <v>Státní pozemkový úřad, KPÚ pro Středočeský kraj</v>
      </c>
      <c r="G77" s="41"/>
      <c r="H77" s="41"/>
      <c r="I77" s="33" t="s">
        <v>32</v>
      </c>
      <c r="J77" s="37" t="str">
        <f>E21</f>
        <v xml:space="preserve">ATELIER FONTES  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122</v>
      </c>
      <c r="D80" s="181" t="s">
        <v>59</v>
      </c>
      <c r="E80" s="181" t="s">
        <v>55</v>
      </c>
      <c r="F80" s="181" t="s">
        <v>56</v>
      </c>
      <c r="G80" s="181" t="s">
        <v>123</v>
      </c>
      <c r="H80" s="181" t="s">
        <v>124</v>
      </c>
      <c r="I80" s="181" t="s">
        <v>125</v>
      </c>
      <c r="J80" s="181" t="s">
        <v>116</v>
      </c>
      <c r="K80" s="182" t="s">
        <v>126</v>
      </c>
      <c r="L80" s="183"/>
      <c r="M80" s="93" t="s">
        <v>19</v>
      </c>
      <c r="N80" s="94" t="s">
        <v>44</v>
      </c>
      <c r="O80" s="94" t="s">
        <v>127</v>
      </c>
      <c r="P80" s="94" t="s">
        <v>128</v>
      </c>
      <c r="Q80" s="94" t="s">
        <v>129</v>
      </c>
      <c r="R80" s="94" t="s">
        <v>130</v>
      </c>
      <c r="S80" s="94" t="s">
        <v>131</v>
      </c>
      <c r="T80" s="95" t="s">
        <v>132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133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73</v>
      </c>
      <c r="AU81" s="18" t="s">
        <v>117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73</v>
      </c>
      <c r="E82" s="192" t="s">
        <v>107</v>
      </c>
      <c r="F82" s="192" t="s">
        <v>989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P83+SUM(P84:P114)</f>
        <v>0</v>
      </c>
      <c r="Q82" s="197"/>
      <c r="R82" s="198">
        <f>R83+SUM(R84:R114)</f>
        <v>0</v>
      </c>
      <c r="S82" s="197"/>
      <c r="T82" s="199">
        <f>T83+SUM(T84:T114)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168</v>
      </c>
      <c r="AT82" s="201" t="s">
        <v>73</v>
      </c>
      <c r="AU82" s="201" t="s">
        <v>74</v>
      </c>
      <c r="AY82" s="200" t="s">
        <v>136</v>
      </c>
      <c r="BK82" s="202">
        <f>BK83+SUM(BK84:BK114)</f>
        <v>0</v>
      </c>
    </row>
    <row r="83" s="2" customFormat="1" ht="16.5" customHeight="1">
      <c r="A83" s="39"/>
      <c r="B83" s="40"/>
      <c r="C83" s="205" t="s">
        <v>82</v>
      </c>
      <c r="D83" s="205" t="s">
        <v>137</v>
      </c>
      <c r="E83" s="206" t="s">
        <v>990</v>
      </c>
      <c r="F83" s="207" t="s">
        <v>991</v>
      </c>
      <c r="G83" s="208" t="s">
        <v>992</v>
      </c>
      <c r="H83" s="209">
        <v>405</v>
      </c>
      <c r="I83" s="210"/>
      <c r="J83" s="211">
        <f>ROUND(I83*H83,2)</f>
        <v>0</v>
      </c>
      <c r="K83" s="207" t="s">
        <v>141</v>
      </c>
      <c r="L83" s="45"/>
      <c r="M83" s="212" t="s">
        <v>19</v>
      </c>
      <c r="N83" s="213" t="s">
        <v>45</v>
      </c>
      <c r="O83" s="85"/>
      <c r="P83" s="214">
        <f>O83*H83</f>
        <v>0</v>
      </c>
      <c r="Q83" s="214">
        <v>0</v>
      </c>
      <c r="R83" s="214">
        <f>Q83*H83</f>
        <v>0</v>
      </c>
      <c r="S83" s="214">
        <v>0</v>
      </c>
      <c r="T83" s="215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16" t="s">
        <v>993</v>
      </c>
      <c r="AT83" s="216" t="s">
        <v>137</v>
      </c>
      <c r="AU83" s="216" t="s">
        <v>82</v>
      </c>
      <c r="AY83" s="18" t="s">
        <v>136</v>
      </c>
      <c r="BE83" s="217">
        <f>IF(N83="základní",J83,0)</f>
        <v>0</v>
      </c>
      <c r="BF83" s="217">
        <f>IF(N83="snížená",J83,0)</f>
        <v>0</v>
      </c>
      <c r="BG83" s="217">
        <f>IF(N83="zákl. přenesená",J83,0)</f>
        <v>0</v>
      </c>
      <c r="BH83" s="217">
        <f>IF(N83="sníž. přenesená",J83,0)</f>
        <v>0</v>
      </c>
      <c r="BI83" s="217">
        <f>IF(N83="nulová",J83,0)</f>
        <v>0</v>
      </c>
      <c r="BJ83" s="18" t="s">
        <v>82</v>
      </c>
      <c r="BK83" s="217">
        <f>ROUND(I83*H83,2)</f>
        <v>0</v>
      </c>
      <c r="BL83" s="18" t="s">
        <v>993</v>
      </c>
      <c r="BM83" s="216" t="s">
        <v>994</v>
      </c>
    </row>
    <row r="84" s="2" customFormat="1">
      <c r="A84" s="39"/>
      <c r="B84" s="40"/>
      <c r="C84" s="41"/>
      <c r="D84" s="218" t="s">
        <v>144</v>
      </c>
      <c r="E84" s="41"/>
      <c r="F84" s="219" t="s">
        <v>995</v>
      </c>
      <c r="G84" s="41"/>
      <c r="H84" s="41"/>
      <c r="I84" s="220"/>
      <c r="J84" s="41"/>
      <c r="K84" s="41"/>
      <c r="L84" s="45"/>
      <c r="M84" s="221"/>
      <c r="N84" s="222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144</v>
      </c>
      <c r="AU84" s="18" t="s">
        <v>82</v>
      </c>
    </row>
    <row r="85" s="13" customFormat="1">
      <c r="A85" s="13"/>
      <c r="B85" s="225"/>
      <c r="C85" s="226"/>
      <c r="D85" s="223" t="s">
        <v>148</v>
      </c>
      <c r="E85" s="227" t="s">
        <v>19</v>
      </c>
      <c r="F85" s="228" t="s">
        <v>996</v>
      </c>
      <c r="G85" s="226"/>
      <c r="H85" s="229">
        <v>405</v>
      </c>
      <c r="I85" s="230"/>
      <c r="J85" s="226"/>
      <c r="K85" s="226"/>
      <c r="L85" s="231"/>
      <c r="M85" s="232"/>
      <c r="N85" s="233"/>
      <c r="O85" s="233"/>
      <c r="P85" s="233"/>
      <c r="Q85" s="233"/>
      <c r="R85" s="233"/>
      <c r="S85" s="233"/>
      <c r="T85" s="234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5" t="s">
        <v>148</v>
      </c>
      <c r="AU85" s="235" t="s">
        <v>82</v>
      </c>
      <c r="AV85" s="13" t="s">
        <v>84</v>
      </c>
      <c r="AW85" s="13" t="s">
        <v>35</v>
      </c>
      <c r="AX85" s="13" t="s">
        <v>82</v>
      </c>
      <c r="AY85" s="235" t="s">
        <v>136</v>
      </c>
    </row>
    <row r="86" s="2" customFormat="1" ht="16.5" customHeight="1">
      <c r="A86" s="39"/>
      <c r="B86" s="40"/>
      <c r="C86" s="205" t="s">
        <v>84</v>
      </c>
      <c r="D86" s="205" t="s">
        <v>137</v>
      </c>
      <c r="E86" s="206" t="s">
        <v>997</v>
      </c>
      <c r="F86" s="207" t="s">
        <v>998</v>
      </c>
      <c r="G86" s="208" t="s">
        <v>239</v>
      </c>
      <c r="H86" s="209">
        <v>8</v>
      </c>
      <c r="I86" s="210"/>
      <c r="J86" s="211">
        <f>ROUND(I86*H86,2)</f>
        <v>0</v>
      </c>
      <c r="K86" s="207" t="s">
        <v>141</v>
      </c>
      <c r="L86" s="45"/>
      <c r="M86" s="212" t="s">
        <v>19</v>
      </c>
      <c r="N86" s="213" t="s">
        <v>45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993</v>
      </c>
      <c r="AT86" s="216" t="s">
        <v>137</v>
      </c>
      <c r="AU86" s="216" t="s">
        <v>82</v>
      </c>
      <c r="AY86" s="18" t="s">
        <v>136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82</v>
      </c>
      <c r="BK86" s="217">
        <f>ROUND(I86*H86,2)</f>
        <v>0</v>
      </c>
      <c r="BL86" s="18" t="s">
        <v>993</v>
      </c>
      <c r="BM86" s="216" t="s">
        <v>999</v>
      </c>
    </row>
    <row r="87" s="2" customFormat="1">
      <c r="A87" s="39"/>
      <c r="B87" s="40"/>
      <c r="C87" s="41"/>
      <c r="D87" s="218" t="s">
        <v>144</v>
      </c>
      <c r="E87" s="41"/>
      <c r="F87" s="219" t="s">
        <v>1000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144</v>
      </c>
      <c r="AU87" s="18" t="s">
        <v>82</v>
      </c>
    </row>
    <row r="88" s="13" customFormat="1">
      <c r="A88" s="13"/>
      <c r="B88" s="225"/>
      <c r="C88" s="226"/>
      <c r="D88" s="223" t="s">
        <v>148</v>
      </c>
      <c r="E88" s="227" t="s">
        <v>19</v>
      </c>
      <c r="F88" s="228" t="s">
        <v>1001</v>
      </c>
      <c r="G88" s="226"/>
      <c r="H88" s="229">
        <v>1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148</v>
      </c>
      <c r="AU88" s="235" t="s">
        <v>82</v>
      </c>
      <c r="AV88" s="13" t="s">
        <v>84</v>
      </c>
      <c r="AW88" s="13" t="s">
        <v>35</v>
      </c>
      <c r="AX88" s="13" t="s">
        <v>74</v>
      </c>
      <c r="AY88" s="235" t="s">
        <v>136</v>
      </c>
    </row>
    <row r="89" s="13" customFormat="1">
      <c r="A89" s="13"/>
      <c r="B89" s="225"/>
      <c r="C89" s="226"/>
      <c r="D89" s="223" t="s">
        <v>148</v>
      </c>
      <c r="E89" s="227" t="s">
        <v>19</v>
      </c>
      <c r="F89" s="228" t="s">
        <v>1002</v>
      </c>
      <c r="G89" s="226"/>
      <c r="H89" s="229">
        <v>2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148</v>
      </c>
      <c r="AU89" s="235" t="s">
        <v>82</v>
      </c>
      <c r="AV89" s="13" t="s">
        <v>84</v>
      </c>
      <c r="AW89" s="13" t="s">
        <v>35</v>
      </c>
      <c r="AX89" s="13" t="s">
        <v>74</v>
      </c>
      <c r="AY89" s="235" t="s">
        <v>136</v>
      </c>
    </row>
    <row r="90" s="13" customFormat="1">
      <c r="A90" s="13"/>
      <c r="B90" s="225"/>
      <c r="C90" s="226"/>
      <c r="D90" s="223" t="s">
        <v>148</v>
      </c>
      <c r="E90" s="227" t="s">
        <v>19</v>
      </c>
      <c r="F90" s="228" t="s">
        <v>1003</v>
      </c>
      <c r="G90" s="226"/>
      <c r="H90" s="229">
        <v>1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148</v>
      </c>
      <c r="AU90" s="235" t="s">
        <v>82</v>
      </c>
      <c r="AV90" s="13" t="s">
        <v>84</v>
      </c>
      <c r="AW90" s="13" t="s">
        <v>35</v>
      </c>
      <c r="AX90" s="13" t="s">
        <v>74</v>
      </c>
      <c r="AY90" s="235" t="s">
        <v>136</v>
      </c>
    </row>
    <row r="91" s="13" customFormat="1">
      <c r="A91" s="13"/>
      <c r="B91" s="225"/>
      <c r="C91" s="226"/>
      <c r="D91" s="223" t="s">
        <v>148</v>
      </c>
      <c r="E91" s="227" t="s">
        <v>19</v>
      </c>
      <c r="F91" s="228" t="s">
        <v>1004</v>
      </c>
      <c r="G91" s="226"/>
      <c r="H91" s="229">
        <v>1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148</v>
      </c>
      <c r="AU91" s="235" t="s">
        <v>82</v>
      </c>
      <c r="AV91" s="13" t="s">
        <v>84</v>
      </c>
      <c r="AW91" s="13" t="s">
        <v>35</v>
      </c>
      <c r="AX91" s="13" t="s">
        <v>74</v>
      </c>
      <c r="AY91" s="235" t="s">
        <v>136</v>
      </c>
    </row>
    <row r="92" s="13" customFormat="1">
      <c r="A92" s="13"/>
      <c r="B92" s="225"/>
      <c r="C92" s="226"/>
      <c r="D92" s="223" t="s">
        <v>148</v>
      </c>
      <c r="E92" s="227" t="s">
        <v>19</v>
      </c>
      <c r="F92" s="228" t="s">
        <v>1005</v>
      </c>
      <c r="G92" s="226"/>
      <c r="H92" s="229">
        <v>1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148</v>
      </c>
      <c r="AU92" s="235" t="s">
        <v>82</v>
      </c>
      <c r="AV92" s="13" t="s">
        <v>84</v>
      </c>
      <c r="AW92" s="13" t="s">
        <v>35</v>
      </c>
      <c r="AX92" s="13" t="s">
        <v>74</v>
      </c>
      <c r="AY92" s="235" t="s">
        <v>136</v>
      </c>
    </row>
    <row r="93" s="13" customFormat="1">
      <c r="A93" s="13"/>
      <c r="B93" s="225"/>
      <c r="C93" s="226"/>
      <c r="D93" s="223" t="s">
        <v>148</v>
      </c>
      <c r="E93" s="227" t="s">
        <v>19</v>
      </c>
      <c r="F93" s="228" t="s">
        <v>1006</v>
      </c>
      <c r="G93" s="226"/>
      <c r="H93" s="229">
        <v>1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148</v>
      </c>
      <c r="AU93" s="235" t="s">
        <v>82</v>
      </c>
      <c r="AV93" s="13" t="s">
        <v>84</v>
      </c>
      <c r="AW93" s="13" t="s">
        <v>35</v>
      </c>
      <c r="AX93" s="13" t="s">
        <v>74</v>
      </c>
      <c r="AY93" s="235" t="s">
        <v>136</v>
      </c>
    </row>
    <row r="94" s="13" customFormat="1">
      <c r="A94" s="13"/>
      <c r="B94" s="225"/>
      <c r="C94" s="226"/>
      <c r="D94" s="223" t="s">
        <v>148</v>
      </c>
      <c r="E94" s="227" t="s">
        <v>19</v>
      </c>
      <c r="F94" s="228" t="s">
        <v>1007</v>
      </c>
      <c r="G94" s="226"/>
      <c r="H94" s="229">
        <v>1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148</v>
      </c>
      <c r="AU94" s="235" t="s">
        <v>82</v>
      </c>
      <c r="AV94" s="13" t="s">
        <v>84</v>
      </c>
      <c r="AW94" s="13" t="s">
        <v>35</v>
      </c>
      <c r="AX94" s="13" t="s">
        <v>74</v>
      </c>
      <c r="AY94" s="235" t="s">
        <v>136</v>
      </c>
    </row>
    <row r="95" s="14" customFormat="1">
      <c r="A95" s="14"/>
      <c r="B95" s="236"/>
      <c r="C95" s="237"/>
      <c r="D95" s="223" t="s">
        <v>148</v>
      </c>
      <c r="E95" s="238" t="s">
        <v>19</v>
      </c>
      <c r="F95" s="239" t="s">
        <v>162</v>
      </c>
      <c r="G95" s="237"/>
      <c r="H95" s="240">
        <v>8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148</v>
      </c>
      <c r="AU95" s="246" t="s">
        <v>82</v>
      </c>
      <c r="AV95" s="14" t="s">
        <v>142</v>
      </c>
      <c r="AW95" s="14" t="s">
        <v>35</v>
      </c>
      <c r="AX95" s="14" t="s">
        <v>82</v>
      </c>
      <c r="AY95" s="246" t="s">
        <v>136</v>
      </c>
    </row>
    <row r="96" s="2" customFormat="1" ht="16.5" customHeight="1">
      <c r="A96" s="39"/>
      <c r="B96" s="40"/>
      <c r="C96" s="205" t="s">
        <v>155</v>
      </c>
      <c r="D96" s="205" t="s">
        <v>137</v>
      </c>
      <c r="E96" s="206" t="s">
        <v>1008</v>
      </c>
      <c r="F96" s="207" t="s">
        <v>1009</v>
      </c>
      <c r="G96" s="208" t="s">
        <v>239</v>
      </c>
      <c r="H96" s="209">
        <v>1</v>
      </c>
      <c r="I96" s="210"/>
      <c r="J96" s="211">
        <f>ROUND(I96*H96,2)</f>
        <v>0</v>
      </c>
      <c r="K96" s="207" t="s">
        <v>141</v>
      </c>
      <c r="L96" s="45"/>
      <c r="M96" s="212" t="s">
        <v>19</v>
      </c>
      <c r="N96" s="213" t="s">
        <v>45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993</v>
      </c>
      <c r="AT96" s="216" t="s">
        <v>137</v>
      </c>
      <c r="AU96" s="216" t="s">
        <v>82</v>
      </c>
      <c r="AY96" s="18" t="s">
        <v>136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82</v>
      </c>
      <c r="BK96" s="217">
        <f>ROUND(I96*H96,2)</f>
        <v>0</v>
      </c>
      <c r="BL96" s="18" t="s">
        <v>993</v>
      </c>
      <c r="BM96" s="216" t="s">
        <v>1010</v>
      </c>
    </row>
    <row r="97" s="2" customFormat="1">
      <c r="A97" s="39"/>
      <c r="B97" s="40"/>
      <c r="C97" s="41"/>
      <c r="D97" s="218" t="s">
        <v>144</v>
      </c>
      <c r="E97" s="41"/>
      <c r="F97" s="219" t="s">
        <v>1011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82</v>
      </c>
    </row>
    <row r="98" s="13" customFormat="1">
      <c r="A98" s="13"/>
      <c r="B98" s="225"/>
      <c r="C98" s="226"/>
      <c r="D98" s="223" t="s">
        <v>148</v>
      </c>
      <c r="E98" s="227" t="s">
        <v>19</v>
      </c>
      <c r="F98" s="228" t="s">
        <v>1012</v>
      </c>
      <c r="G98" s="226"/>
      <c r="H98" s="229">
        <v>1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148</v>
      </c>
      <c r="AU98" s="235" t="s">
        <v>82</v>
      </c>
      <c r="AV98" s="13" t="s">
        <v>84</v>
      </c>
      <c r="AW98" s="13" t="s">
        <v>35</v>
      </c>
      <c r="AX98" s="13" t="s">
        <v>82</v>
      </c>
      <c r="AY98" s="235" t="s">
        <v>136</v>
      </c>
    </row>
    <row r="99" s="2" customFormat="1" ht="16.5" customHeight="1">
      <c r="A99" s="39"/>
      <c r="B99" s="40"/>
      <c r="C99" s="205" t="s">
        <v>142</v>
      </c>
      <c r="D99" s="205" t="s">
        <v>137</v>
      </c>
      <c r="E99" s="206" t="s">
        <v>1013</v>
      </c>
      <c r="F99" s="207" t="s">
        <v>1014</v>
      </c>
      <c r="G99" s="208" t="s">
        <v>239</v>
      </c>
      <c r="H99" s="209">
        <v>1</v>
      </c>
      <c r="I99" s="210"/>
      <c r="J99" s="211">
        <f>ROUND(I99*H99,2)</f>
        <v>0</v>
      </c>
      <c r="K99" s="207" t="s">
        <v>141</v>
      </c>
      <c r="L99" s="45"/>
      <c r="M99" s="212" t="s">
        <v>19</v>
      </c>
      <c r="N99" s="213" t="s">
        <v>45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993</v>
      </c>
      <c r="AT99" s="216" t="s">
        <v>137</v>
      </c>
      <c r="AU99" s="216" t="s">
        <v>82</v>
      </c>
      <c r="AY99" s="18" t="s">
        <v>136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82</v>
      </c>
      <c r="BK99" s="217">
        <f>ROUND(I99*H99,2)</f>
        <v>0</v>
      </c>
      <c r="BL99" s="18" t="s">
        <v>993</v>
      </c>
      <c r="BM99" s="216" t="s">
        <v>1015</v>
      </c>
    </row>
    <row r="100" s="2" customFormat="1">
      <c r="A100" s="39"/>
      <c r="B100" s="40"/>
      <c r="C100" s="41"/>
      <c r="D100" s="218" t="s">
        <v>144</v>
      </c>
      <c r="E100" s="41"/>
      <c r="F100" s="219" t="s">
        <v>1016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144</v>
      </c>
      <c r="AU100" s="18" t="s">
        <v>82</v>
      </c>
    </row>
    <row r="101" s="2" customFormat="1" ht="16.5" customHeight="1">
      <c r="A101" s="39"/>
      <c r="B101" s="40"/>
      <c r="C101" s="205" t="s">
        <v>168</v>
      </c>
      <c r="D101" s="205" t="s">
        <v>137</v>
      </c>
      <c r="E101" s="206" t="s">
        <v>1017</v>
      </c>
      <c r="F101" s="207" t="s">
        <v>1018</v>
      </c>
      <c r="G101" s="208" t="s">
        <v>301</v>
      </c>
      <c r="H101" s="209">
        <v>1</v>
      </c>
      <c r="I101" s="210"/>
      <c r="J101" s="211">
        <f>ROUND(I101*H101,2)</f>
        <v>0</v>
      </c>
      <c r="K101" s="207" t="s">
        <v>141</v>
      </c>
      <c r="L101" s="45"/>
      <c r="M101" s="212" t="s">
        <v>19</v>
      </c>
      <c r="N101" s="213" t="s">
        <v>45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993</v>
      </c>
      <c r="AT101" s="216" t="s">
        <v>137</v>
      </c>
      <c r="AU101" s="216" t="s">
        <v>82</v>
      </c>
      <c r="AY101" s="18" t="s">
        <v>136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82</v>
      </c>
      <c r="BK101" s="217">
        <f>ROUND(I101*H101,2)</f>
        <v>0</v>
      </c>
      <c r="BL101" s="18" t="s">
        <v>993</v>
      </c>
      <c r="BM101" s="216" t="s">
        <v>1019</v>
      </c>
    </row>
    <row r="102" s="2" customFormat="1">
      <c r="A102" s="39"/>
      <c r="B102" s="40"/>
      <c r="C102" s="41"/>
      <c r="D102" s="218" t="s">
        <v>144</v>
      </c>
      <c r="E102" s="41"/>
      <c r="F102" s="219" t="s">
        <v>1020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82</v>
      </c>
    </row>
    <row r="103" s="2" customFormat="1" ht="16.5" customHeight="1">
      <c r="A103" s="39"/>
      <c r="B103" s="40"/>
      <c r="C103" s="205" t="s">
        <v>175</v>
      </c>
      <c r="D103" s="205" t="s">
        <v>137</v>
      </c>
      <c r="E103" s="206" t="s">
        <v>1021</v>
      </c>
      <c r="F103" s="207" t="s">
        <v>1022</v>
      </c>
      <c r="G103" s="208" t="s">
        <v>239</v>
      </c>
      <c r="H103" s="209">
        <v>1</v>
      </c>
      <c r="I103" s="210"/>
      <c r="J103" s="211">
        <f>ROUND(I103*H103,2)</f>
        <v>0</v>
      </c>
      <c r="K103" s="207" t="s">
        <v>141</v>
      </c>
      <c r="L103" s="45"/>
      <c r="M103" s="212" t="s">
        <v>19</v>
      </c>
      <c r="N103" s="213" t="s">
        <v>45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993</v>
      </c>
      <c r="AT103" s="216" t="s">
        <v>137</v>
      </c>
      <c r="AU103" s="216" t="s">
        <v>82</v>
      </c>
      <c r="AY103" s="18" t="s">
        <v>136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82</v>
      </c>
      <c r="BK103" s="217">
        <f>ROUND(I103*H103,2)</f>
        <v>0</v>
      </c>
      <c r="BL103" s="18" t="s">
        <v>993</v>
      </c>
      <c r="BM103" s="216" t="s">
        <v>1023</v>
      </c>
    </row>
    <row r="104" s="2" customFormat="1">
      <c r="A104" s="39"/>
      <c r="B104" s="40"/>
      <c r="C104" s="41"/>
      <c r="D104" s="218" t="s">
        <v>144</v>
      </c>
      <c r="E104" s="41"/>
      <c r="F104" s="219" t="s">
        <v>1024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144</v>
      </c>
      <c r="AU104" s="18" t="s">
        <v>82</v>
      </c>
    </row>
    <row r="105" s="13" customFormat="1">
      <c r="A105" s="13"/>
      <c r="B105" s="225"/>
      <c r="C105" s="226"/>
      <c r="D105" s="223" t="s">
        <v>148</v>
      </c>
      <c r="E105" s="227" t="s">
        <v>19</v>
      </c>
      <c r="F105" s="228" t="s">
        <v>1025</v>
      </c>
      <c r="G105" s="226"/>
      <c r="H105" s="229">
        <v>1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148</v>
      </c>
      <c r="AU105" s="235" t="s">
        <v>82</v>
      </c>
      <c r="AV105" s="13" t="s">
        <v>84</v>
      </c>
      <c r="AW105" s="13" t="s">
        <v>35</v>
      </c>
      <c r="AX105" s="13" t="s">
        <v>82</v>
      </c>
      <c r="AY105" s="235" t="s">
        <v>136</v>
      </c>
    </row>
    <row r="106" s="2" customFormat="1" ht="16.5" customHeight="1">
      <c r="A106" s="39"/>
      <c r="B106" s="40"/>
      <c r="C106" s="205" t="s">
        <v>182</v>
      </c>
      <c r="D106" s="205" t="s">
        <v>137</v>
      </c>
      <c r="E106" s="206" t="s">
        <v>1026</v>
      </c>
      <c r="F106" s="207" t="s">
        <v>1027</v>
      </c>
      <c r="G106" s="208" t="s">
        <v>301</v>
      </c>
      <c r="H106" s="209">
        <v>3</v>
      </c>
      <c r="I106" s="210"/>
      <c r="J106" s="211">
        <f>ROUND(I106*H106,2)</f>
        <v>0</v>
      </c>
      <c r="K106" s="207" t="s">
        <v>141</v>
      </c>
      <c r="L106" s="45"/>
      <c r="M106" s="212" t="s">
        <v>19</v>
      </c>
      <c r="N106" s="213" t="s">
        <v>45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993</v>
      </c>
      <c r="AT106" s="216" t="s">
        <v>137</v>
      </c>
      <c r="AU106" s="216" t="s">
        <v>82</v>
      </c>
      <c r="AY106" s="18" t="s">
        <v>136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82</v>
      </c>
      <c r="BK106" s="217">
        <f>ROUND(I106*H106,2)</f>
        <v>0</v>
      </c>
      <c r="BL106" s="18" t="s">
        <v>993</v>
      </c>
      <c r="BM106" s="216" t="s">
        <v>1028</v>
      </c>
    </row>
    <row r="107" s="2" customFormat="1">
      <c r="A107" s="39"/>
      <c r="B107" s="40"/>
      <c r="C107" s="41"/>
      <c r="D107" s="218" t="s">
        <v>144</v>
      </c>
      <c r="E107" s="41"/>
      <c r="F107" s="219" t="s">
        <v>1029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82</v>
      </c>
    </row>
    <row r="108" s="2" customFormat="1">
      <c r="A108" s="39"/>
      <c r="B108" s="40"/>
      <c r="C108" s="41"/>
      <c r="D108" s="223" t="s">
        <v>146</v>
      </c>
      <c r="E108" s="41"/>
      <c r="F108" s="224" t="s">
        <v>1030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146</v>
      </c>
      <c r="AU108" s="18" t="s">
        <v>82</v>
      </c>
    </row>
    <row r="109" s="2" customFormat="1" ht="16.5" customHeight="1">
      <c r="A109" s="39"/>
      <c r="B109" s="40"/>
      <c r="C109" s="205" t="s">
        <v>190</v>
      </c>
      <c r="D109" s="205" t="s">
        <v>137</v>
      </c>
      <c r="E109" s="206" t="s">
        <v>1031</v>
      </c>
      <c r="F109" s="207" t="s">
        <v>1032</v>
      </c>
      <c r="G109" s="208" t="s">
        <v>239</v>
      </c>
      <c r="H109" s="209">
        <v>1</v>
      </c>
      <c r="I109" s="210"/>
      <c r="J109" s="211">
        <f>ROUND(I109*H109,2)</f>
        <v>0</v>
      </c>
      <c r="K109" s="207" t="s">
        <v>141</v>
      </c>
      <c r="L109" s="45"/>
      <c r="M109" s="212" t="s">
        <v>19</v>
      </c>
      <c r="N109" s="213" t="s">
        <v>45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993</v>
      </c>
      <c r="AT109" s="216" t="s">
        <v>137</v>
      </c>
      <c r="AU109" s="216" t="s">
        <v>82</v>
      </c>
      <c r="AY109" s="18" t="s">
        <v>136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82</v>
      </c>
      <c r="BK109" s="217">
        <f>ROUND(I109*H109,2)</f>
        <v>0</v>
      </c>
      <c r="BL109" s="18" t="s">
        <v>993</v>
      </c>
      <c r="BM109" s="216" t="s">
        <v>1033</v>
      </c>
    </row>
    <row r="110" s="2" customFormat="1">
      <c r="A110" s="39"/>
      <c r="B110" s="40"/>
      <c r="C110" s="41"/>
      <c r="D110" s="218" t="s">
        <v>144</v>
      </c>
      <c r="E110" s="41"/>
      <c r="F110" s="219" t="s">
        <v>1034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82</v>
      </c>
    </row>
    <row r="111" s="2" customFormat="1" ht="16.5" customHeight="1">
      <c r="A111" s="39"/>
      <c r="B111" s="40"/>
      <c r="C111" s="205" t="s">
        <v>195</v>
      </c>
      <c r="D111" s="205" t="s">
        <v>137</v>
      </c>
      <c r="E111" s="206" t="s">
        <v>1035</v>
      </c>
      <c r="F111" s="207" t="s">
        <v>1036</v>
      </c>
      <c r="G111" s="208" t="s">
        <v>301</v>
      </c>
      <c r="H111" s="209">
        <v>1</v>
      </c>
      <c r="I111" s="210"/>
      <c r="J111" s="211">
        <f>ROUND(I111*H111,2)</f>
        <v>0</v>
      </c>
      <c r="K111" s="207" t="s">
        <v>141</v>
      </c>
      <c r="L111" s="45"/>
      <c r="M111" s="212" t="s">
        <v>19</v>
      </c>
      <c r="N111" s="213" t="s">
        <v>45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993</v>
      </c>
      <c r="AT111" s="216" t="s">
        <v>137</v>
      </c>
      <c r="AU111" s="216" t="s">
        <v>82</v>
      </c>
      <c r="AY111" s="18" t="s">
        <v>136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82</v>
      </c>
      <c r="BK111" s="217">
        <f>ROUND(I111*H111,2)</f>
        <v>0</v>
      </c>
      <c r="BL111" s="18" t="s">
        <v>993</v>
      </c>
      <c r="BM111" s="216" t="s">
        <v>1037</v>
      </c>
    </row>
    <row r="112" s="2" customFormat="1">
      <c r="A112" s="39"/>
      <c r="B112" s="40"/>
      <c r="C112" s="41"/>
      <c r="D112" s="218" t="s">
        <v>144</v>
      </c>
      <c r="E112" s="41"/>
      <c r="F112" s="219" t="s">
        <v>1038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144</v>
      </c>
      <c r="AU112" s="18" t="s">
        <v>82</v>
      </c>
    </row>
    <row r="113" s="13" customFormat="1">
      <c r="A113" s="13"/>
      <c r="B113" s="225"/>
      <c r="C113" s="226"/>
      <c r="D113" s="223" t="s">
        <v>148</v>
      </c>
      <c r="E113" s="227" t="s">
        <v>19</v>
      </c>
      <c r="F113" s="228" t="s">
        <v>1039</v>
      </c>
      <c r="G113" s="226"/>
      <c r="H113" s="229">
        <v>1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148</v>
      </c>
      <c r="AU113" s="235" t="s">
        <v>82</v>
      </c>
      <c r="AV113" s="13" t="s">
        <v>84</v>
      </c>
      <c r="AW113" s="13" t="s">
        <v>35</v>
      </c>
      <c r="AX113" s="13" t="s">
        <v>74</v>
      </c>
      <c r="AY113" s="235" t="s">
        <v>136</v>
      </c>
    </row>
    <row r="114" s="12" customFormat="1" ht="22.8" customHeight="1">
      <c r="A114" s="12"/>
      <c r="B114" s="189"/>
      <c r="C114" s="190"/>
      <c r="D114" s="191" t="s">
        <v>73</v>
      </c>
      <c r="E114" s="203" t="s">
        <v>1040</v>
      </c>
      <c r="F114" s="203" t="s">
        <v>1041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SUM(P115:P116)</f>
        <v>0</v>
      </c>
      <c r="Q114" s="197"/>
      <c r="R114" s="198">
        <f>SUM(R115:R116)</f>
        <v>0</v>
      </c>
      <c r="S114" s="197"/>
      <c r="T114" s="199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168</v>
      </c>
      <c r="AT114" s="201" t="s">
        <v>73</v>
      </c>
      <c r="AU114" s="201" t="s">
        <v>82</v>
      </c>
      <c r="AY114" s="200" t="s">
        <v>136</v>
      </c>
      <c r="BK114" s="202">
        <f>SUM(BK115:BK116)</f>
        <v>0</v>
      </c>
    </row>
    <row r="115" s="2" customFormat="1" ht="16.5" customHeight="1">
      <c r="A115" s="39"/>
      <c r="B115" s="40"/>
      <c r="C115" s="205" t="s">
        <v>201</v>
      </c>
      <c r="D115" s="205" t="s">
        <v>137</v>
      </c>
      <c r="E115" s="206" t="s">
        <v>1042</v>
      </c>
      <c r="F115" s="207" t="s">
        <v>1043</v>
      </c>
      <c r="G115" s="208" t="s">
        <v>301</v>
      </c>
      <c r="H115" s="209">
        <v>1</v>
      </c>
      <c r="I115" s="210"/>
      <c r="J115" s="211">
        <f>ROUND(I115*H115,2)</f>
        <v>0</v>
      </c>
      <c r="K115" s="207" t="s">
        <v>141</v>
      </c>
      <c r="L115" s="45"/>
      <c r="M115" s="212" t="s">
        <v>19</v>
      </c>
      <c r="N115" s="213" t="s">
        <v>45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993</v>
      </c>
      <c r="AT115" s="216" t="s">
        <v>137</v>
      </c>
      <c r="AU115" s="216" t="s">
        <v>84</v>
      </c>
      <c r="AY115" s="18" t="s">
        <v>136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82</v>
      </c>
      <c r="BK115" s="217">
        <f>ROUND(I115*H115,2)</f>
        <v>0</v>
      </c>
      <c r="BL115" s="18" t="s">
        <v>993</v>
      </c>
      <c r="BM115" s="216" t="s">
        <v>1044</v>
      </c>
    </row>
    <row r="116" s="2" customFormat="1">
      <c r="A116" s="39"/>
      <c r="B116" s="40"/>
      <c r="C116" s="41"/>
      <c r="D116" s="218" t="s">
        <v>144</v>
      </c>
      <c r="E116" s="41"/>
      <c r="F116" s="219" t="s">
        <v>1045</v>
      </c>
      <c r="G116" s="41"/>
      <c r="H116" s="41"/>
      <c r="I116" s="220"/>
      <c r="J116" s="41"/>
      <c r="K116" s="41"/>
      <c r="L116" s="45"/>
      <c r="M116" s="260"/>
      <c r="N116" s="261"/>
      <c r="O116" s="262"/>
      <c r="P116" s="262"/>
      <c r="Q116" s="262"/>
      <c r="R116" s="262"/>
      <c r="S116" s="262"/>
      <c r="T116" s="263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144</v>
      </c>
      <c r="AU116" s="18" t="s">
        <v>84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Pve4CRLcc2Ge0DdcBNHAJl5KLYCOv0yenjMMhWvIoEstK93IMBY5YY05LfPwZqpliBNG7IMjS7thx/3GiK537Q==" hashValue="OCeiSU5UMW+e+a4k38hiIr9MV0FwBhhurHQfBKE8OmwkBSH8T3LnAq391HAU9esDwFdrAH2X1tQUabfObZ4FEw==" algorithmName="SHA-512" password="CC35"/>
  <autoFilter ref="C80:K11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3_01/012103000"/>
    <hyperlink ref="F87" r:id="rId2" display="https://podminky.urs.cz/item/CS_URS_2023_01/012203000"/>
    <hyperlink ref="F97" r:id="rId3" display="https://podminky.urs.cz/item/CS_URS_2023_01/012303000"/>
    <hyperlink ref="F100" r:id="rId4" display="https://podminky.urs.cz/item/CS_URS_2023_01/013254000"/>
    <hyperlink ref="F102" r:id="rId5" display="https://podminky.urs.cz/item/CS_URS_2023_01/032603000"/>
    <hyperlink ref="F104" r:id="rId6" display="https://podminky.urs.cz/item/CS_URS_2023_01/032903000"/>
    <hyperlink ref="F107" r:id="rId7" display="https://podminky.urs.cz/item/CS_URS_2023_01/034503000"/>
    <hyperlink ref="F110" r:id="rId8" display="https://podminky.urs.cz/item/CS_URS_2023_01/039103000"/>
    <hyperlink ref="F112" r:id="rId9" display="https://podminky.urs.cz/item/CS_URS_2023_01/043002000"/>
    <hyperlink ref="F116" r:id="rId10" display="https://podminky.urs.cz/item/CS_URS_2023_01/0425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9"/>
      <c r="C3" s="130"/>
      <c r="D3" s="130"/>
      <c r="E3" s="130"/>
      <c r="F3" s="130"/>
      <c r="G3" s="130"/>
      <c r="H3" s="21"/>
    </row>
    <row r="4" s="1" customFormat="1" ht="24.96" customHeight="1">
      <c r="B4" s="21"/>
      <c r="C4" s="131" t="s">
        <v>1046</v>
      </c>
      <c r="H4" s="21"/>
    </row>
    <row r="5" s="1" customFormat="1" ht="12" customHeight="1">
      <c r="B5" s="21"/>
      <c r="C5" s="275" t="s">
        <v>13</v>
      </c>
      <c r="D5" s="141" t="s">
        <v>14</v>
      </c>
      <c r="E5" s="1"/>
      <c r="F5" s="1"/>
      <c r="H5" s="21"/>
    </row>
    <row r="6" s="1" customFormat="1" ht="36.96" customHeight="1">
      <c r="B6" s="21"/>
      <c r="C6" s="276" t="s">
        <v>16</v>
      </c>
      <c r="D6" s="277" t="s">
        <v>17</v>
      </c>
      <c r="E6" s="1"/>
      <c r="F6" s="1"/>
      <c r="H6" s="21"/>
    </row>
    <row r="7" s="1" customFormat="1" ht="16.5" customHeight="1">
      <c r="B7" s="21"/>
      <c r="C7" s="133" t="s">
        <v>23</v>
      </c>
      <c r="D7" s="138" t="str">
        <f>'Rekapitulace stavby'!AN8</f>
        <v>2. 2. 2023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8"/>
      <c r="B9" s="278"/>
      <c r="C9" s="279" t="s">
        <v>55</v>
      </c>
      <c r="D9" s="280" t="s">
        <v>56</v>
      </c>
      <c r="E9" s="280" t="s">
        <v>123</v>
      </c>
      <c r="F9" s="281" t="s">
        <v>1047</v>
      </c>
      <c r="G9" s="178"/>
      <c r="H9" s="278"/>
    </row>
    <row r="10" s="2" customFormat="1" ht="26.4" customHeight="1">
      <c r="A10" s="39"/>
      <c r="B10" s="45"/>
      <c r="C10" s="282" t="s">
        <v>1048</v>
      </c>
      <c r="D10" s="282" t="s">
        <v>95</v>
      </c>
      <c r="E10" s="39"/>
      <c r="F10" s="39"/>
      <c r="G10" s="39"/>
      <c r="H10" s="45"/>
    </row>
    <row r="11" s="2" customFormat="1" ht="16.8" customHeight="1">
      <c r="A11" s="39"/>
      <c r="B11" s="45"/>
      <c r="C11" s="283" t="s">
        <v>1049</v>
      </c>
      <c r="D11" s="284" t="s">
        <v>1050</v>
      </c>
      <c r="E11" s="285" t="s">
        <v>750</v>
      </c>
      <c r="F11" s="286">
        <v>1470</v>
      </c>
      <c r="G11" s="39"/>
      <c r="H11" s="45"/>
    </row>
    <row r="12" s="2" customFormat="1" ht="16.8" customHeight="1">
      <c r="A12" s="39"/>
      <c r="B12" s="45"/>
      <c r="C12" s="287" t="s">
        <v>19</v>
      </c>
      <c r="D12" s="287" t="s">
        <v>1051</v>
      </c>
      <c r="E12" s="18" t="s">
        <v>19</v>
      </c>
      <c r="F12" s="288">
        <v>1470</v>
      </c>
      <c r="G12" s="39"/>
      <c r="H12" s="45"/>
    </row>
    <row r="13" s="2" customFormat="1" ht="16.8" customHeight="1">
      <c r="A13" s="39"/>
      <c r="B13" s="45"/>
      <c r="C13" s="283" t="s">
        <v>1052</v>
      </c>
      <c r="D13" s="284" t="s">
        <v>1053</v>
      </c>
      <c r="E13" s="285" t="s">
        <v>750</v>
      </c>
      <c r="F13" s="286">
        <v>2051</v>
      </c>
      <c r="G13" s="39"/>
      <c r="H13" s="45"/>
    </row>
    <row r="14" s="2" customFormat="1" ht="16.8" customHeight="1">
      <c r="A14" s="39"/>
      <c r="B14" s="45"/>
      <c r="C14" s="287" t="s">
        <v>19</v>
      </c>
      <c r="D14" s="287" t="s">
        <v>1054</v>
      </c>
      <c r="E14" s="18" t="s">
        <v>19</v>
      </c>
      <c r="F14" s="288">
        <v>2051</v>
      </c>
      <c r="G14" s="39"/>
      <c r="H14" s="45"/>
    </row>
    <row r="15" s="2" customFormat="1" ht="16.8" customHeight="1">
      <c r="A15" s="39"/>
      <c r="B15" s="45"/>
      <c r="C15" s="283" t="s">
        <v>1055</v>
      </c>
      <c r="D15" s="284" t="s">
        <v>1056</v>
      </c>
      <c r="E15" s="285" t="s">
        <v>750</v>
      </c>
      <c r="F15" s="286">
        <v>469</v>
      </c>
      <c r="G15" s="39"/>
      <c r="H15" s="45"/>
    </row>
    <row r="16" s="2" customFormat="1" ht="16.8" customHeight="1">
      <c r="A16" s="39"/>
      <c r="B16" s="45"/>
      <c r="C16" s="287" t="s">
        <v>19</v>
      </c>
      <c r="D16" s="287" t="s">
        <v>1057</v>
      </c>
      <c r="E16" s="18" t="s">
        <v>19</v>
      </c>
      <c r="F16" s="288">
        <v>469</v>
      </c>
      <c r="G16" s="39"/>
      <c r="H16" s="45"/>
    </row>
    <row r="17" s="2" customFormat="1" ht="26.4" customHeight="1">
      <c r="A17" s="39"/>
      <c r="B17" s="45"/>
      <c r="C17" s="282" t="s">
        <v>1058</v>
      </c>
      <c r="D17" s="282" t="s">
        <v>98</v>
      </c>
      <c r="E17" s="39"/>
      <c r="F17" s="39"/>
      <c r="G17" s="39"/>
      <c r="H17" s="45"/>
    </row>
    <row r="18" s="2" customFormat="1" ht="16.8" customHeight="1">
      <c r="A18" s="39"/>
      <c r="B18" s="45"/>
      <c r="C18" s="283" t="s">
        <v>1049</v>
      </c>
      <c r="D18" s="284" t="s">
        <v>1050</v>
      </c>
      <c r="E18" s="285" t="s">
        <v>750</v>
      </c>
      <c r="F18" s="286">
        <v>1470</v>
      </c>
      <c r="G18" s="39"/>
      <c r="H18" s="45"/>
    </row>
    <row r="19" s="2" customFormat="1" ht="16.8" customHeight="1">
      <c r="A19" s="39"/>
      <c r="B19" s="45"/>
      <c r="C19" s="287" t="s">
        <v>19</v>
      </c>
      <c r="D19" s="287" t="s">
        <v>1051</v>
      </c>
      <c r="E19" s="18" t="s">
        <v>19</v>
      </c>
      <c r="F19" s="288">
        <v>1470</v>
      </c>
      <c r="G19" s="39"/>
      <c r="H19" s="45"/>
    </row>
    <row r="20" s="2" customFormat="1" ht="16.8" customHeight="1">
      <c r="A20" s="39"/>
      <c r="B20" s="45"/>
      <c r="C20" s="283" t="s">
        <v>1059</v>
      </c>
      <c r="D20" s="284" t="s">
        <v>1060</v>
      </c>
      <c r="E20" s="285" t="s">
        <v>464</v>
      </c>
      <c r="F20" s="286">
        <v>1730</v>
      </c>
      <c r="G20" s="39"/>
      <c r="H20" s="45"/>
    </row>
    <row r="21" s="2" customFormat="1" ht="16.8" customHeight="1">
      <c r="A21" s="39"/>
      <c r="B21" s="45"/>
      <c r="C21" s="287" t="s">
        <v>19</v>
      </c>
      <c r="D21" s="287" t="s">
        <v>1061</v>
      </c>
      <c r="E21" s="18" t="s">
        <v>19</v>
      </c>
      <c r="F21" s="288">
        <v>1730</v>
      </c>
      <c r="G21" s="39"/>
      <c r="H21" s="45"/>
    </row>
    <row r="22" s="2" customFormat="1" ht="16.8" customHeight="1">
      <c r="A22" s="39"/>
      <c r="B22" s="45"/>
      <c r="C22" s="283" t="s">
        <v>1052</v>
      </c>
      <c r="D22" s="284" t="s">
        <v>1053</v>
      </c>
      <c r="E22" s="285" t="s">
        <v>750</v>
      </c>
      <c r="F22" s="286">
        <v>2051</v>
      </c>
      <c r="G22" s="39"/>
      <c r="H22" s="45"/>
    </row>
    <row r="23" s="2" customFormat="1" ht="16.8" customHeight="1">
      <c r="A23" s="39"/>
      <c r="B23" s="45"/>
      <c r="C23" s="287" t="s">
        <v>19</v>
      </c>
      <c r="D23" s="287" t="s">
        <v>1054</v>
      </c>
      <c r="E23" s="18" t="s">
        <v>19</v>
      </c>
      <c r="F23" s="288">
        <v>2051</v>
      </c>
      <c r="G23" s="39"/>
      <c r="H23" s="45"/>
    </row>
    <row r="24" s="2" customFormat="1" ht="16.8" customHeight="1">
      <c r="A24" s="39"/>
      <c r="B24" s="45"/>
      <c r="C24" s="283" t="s">
        <v>1055</v>
      </c>
      <c r="D24" s="284" t="s">
        <v>1056</v>
      </c>
      <c r="E24" s="285" t="s">
        <v>750</v>
      </c>
      <c r="F24" s="286">
        <v>469</v>
      </c>
      <c r="G24" s="39"/>
      <c r="H24" s="45"/>
    </row>
    <row r="25" s="2" customFormat="1" ht="16.8" customHeight="1">
      <c r="A25" s="39"/>
      <c r="B25" s="45"/>
      <c r="C25" s="287" t="s">
        <v>19</v>
      </c>
      <c r="D25" s="287" t="s">
        <v>1057</v>
      </c>
      <c r="E25" s="18" t="s">
        <v>19</v>
      </c>
      <c r="F25" s="288">
        <v>469</v>
      </c>
      <c r="G25" s="39"/>
      <c r="H25" s="45"/>
    </row>
    <row r="26" s="2" customFormat="1" ht="16.8" customHeight="1">
      <c r="A26" s="39"/>
      <c r="B26" s="45"/>
      <c r="C26" s="283" t="s">
        <v>748</v>
      </c>
      <c r="D26" s="284" t="s">
        <v>749</v>
      </c>
      <c r="E26" s="285" t="s">
        <v>750</v>
      </c>
      <c r="F26" s="286">
        <v>16</v>
      </c>
      <c r="G26" s="39"/>
      <c r="H26" s="45"/>
    </row>
    <row r="27" s="2" customFormat="1" ht="16.8" customHeight="1">
      <c r="A27" s="39"/>
      <c r="B27" s="45"/>
      <c r="C27" s="287" t="s">
        <v>19</v>
      </c>
      <c r="D27" s="287" t="s">
        <v>1062</v>
      </c>
      <c r="E27" s="18" t="s">
        <v>19</v>
      </c>
      <c r="F27" s="288">
        <v>16</v>
      </c>
      <c r="G27" s="39"/>
      <c r="H27" s="45"/>
    </row>
    <row r="28" s="2" customFormat="1" ht="7.44" customHeight="1">
      <c r="A28" s="39"/>
      <c r="B28" s="157"/>
      <c r="C28" s="158"/>
      <c r="D28" s="158"/>
      <c r="E28" s="158"/>
      <c r="F28" s="158"/>
      <c r="G28" s="158"/>
      <c r="H28" s="45"/>
    </row>
    <row r="29" s="2" customFormat="1">
      <c r="A29" s="39"/>
      <c r="B29" s="39"/>
      <c r="C29" s="39"/>
      <c r="D29" s="39"/>
      <c r="E29" s="39"/>
      <c r="F29" s="39"/>
      <c r="G29" s="39"/>
      <c r="H29" s="39"/>
    </row>
  </sheetData>
  <sheetProtection sheet="1" formatColumns="0" formatRows="0" objects="1" scenarios="1" spinCount="100000" saltValue="KyApqrEyafFsKE/f3VZD1FE/V+3RLGs/1SCgRY1mSztDYOVXoq+N1wbNWwZmodR73ErR2/8btHSWB3FSwP7fEg==" hashValue="yf51YqozOwYNT2QbfVKrGv99TQA7T+cYFm2prJECp734rjqdbVEfibDxgtIe/nb7GBD79BaRqNang30bCrLrt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9" customWidth="1"/>
    <col min="2" max="2" width="1.667969" style="289" customWidth="1"/>
    <col min="3" max="4" width="5" style="289" customWidth="1"/>
    <col min="5" max="5" width="11.66016" style="289" customWidth="1"/>
    <col min="6" max="6" width="9.160156" style="289" customWidth="1"/>
    <col min="7" max="7" width="5" style="289" customWidth="1"/>
    <col min="8" max="8" width="77.83203" style="289" customWidth="1"/>
    <col min="9" max="10" width="20" style="289" customWidth="1"/>
    <col min="11" max="11" width="1.667969" style="289" customWidth="1"/>
  </cols>
  <sheetData>
    <row r="1" s="1" customFormat="1" ht="37.5" customHeight="1"/>
    <row r="2" s="1" customFormat="1" ht="7.5" customHeight="1">
      <c r="B2" s="290"/>
      <c r="C2" s="291"/>
      <c r="D2" s="291"/>
      <c r="E2" s="291"/>
      <c r="F2" s="291"/>
      <c r="G2" s="291"/>
      <c r="H2" s="291"/>
      <c r="I2" s="291"/>
      <c r="J2" s="291"/>
      <c r="K2" s="292"/>
    </row>
    <row r="3" s="16" customFormat="1" ht="45" customHeight="1">
      <c r="B3" s="293"/>
      <c r="C3" s="294" t="s">
        <v>1063</v>
      </c>
      <c r="D3" s="294"/>
      <c r="E3" s="294"/>
      <c r="F3" s="294"/>
      <c r="G3" s="294"/>
      <c r="H3" s="294"/>
      <c r="I3" s="294"/>
      <c r="J3" s="294"/>
      <c r="K3" s="295"/>
    </row>
    <row r="4" s="1" customFormat="1" ht="25.5" customHeight="1">
      <c r="B4" s="296"/>
      <c r="C4" s="297" t="s">
        <v>1064</v>
      </c>
      <c r="D4" s="297"/>
      <c r="E4" s="297"/>
      <c r="F4" s="297"/>
      <c r="G4" s="297"/>
      <c r="H4" s="297"/>
      <c r="I4" s="297"/>
      <c r="J4" s="297"/>
      <c r="K4" s="298"/>
    </row>
    <row r="5" s="1" customFormat="1" ht="5.25" customHeight="1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s="1" customFormat="1" ht="15" customHeight="1">
      <c r="B6" s="296"/>
      <c r="C6" s="300" t="s">
        <v>1065</v>
      </c>
      <c r="D6" s="300"/>
      <c r="E6" s="300"/>
      <c r="F6" s="300"/>
      <c r="G6" s="300"/>
      <c r="H6" s="300"/>
      <c r="I6" s="300"/>
      <c r="J6" s="300"/>
      <c r="K6" s="298"/>
    </row>
    <row r="7" s="1" customFormat="1" ht="15" customHeight="1">
      <c r="B7" s="301"/>
      <c r="C7" s="300" t="s">
        <v>1066</v>
      </c>
      <c r="D7" s="300"/>
      <c r="E7" s="300"/>
      <c r="F7" s="300"/>
      <c r="G7" s="300"/>
      <c r="H7" s="300"/>
      <c r="I7" s="300"/>
      <c r="J7" s="300"/>
      <c r="K7" s="298"/>
    </row>
    <row r="8" s="1" customFormat="1" ht="12.75" customHeight="1">
      <c r="B8" s="301"/>
      <c r="C8" s="300"/>
      <c r="D8" s="300"/>
      <c r="E8" s="300"/>
      <c r="F8" s="300"/>
      <c r="G8" s="300"/>
      <c r="H8" s="300"/>
      <c r="I8" s="300"/>
      <c r="J8" s="300"/>
      <c r="K8" s="298"/>
    </row>
    <row r="9" s="1" customFormat="1" ht="15" customHeight="1">
      <c r="B9" s="301"/>
      <c r="C9" s="300" t="s">
        <v>1067</v>
      </c>
      <c r="D9" s="300"/>
      <c r="E9" s="300"/>
      <c r="F9" s="300"/>
      <c r="G9" s="300"/>
      <c r="H9" s="300"/>
      <c r="I9" s="300"/>
      <c r="J9" s="300"/>
      <c r="K9" s="298"/>
    </row>
    <row r="10" s="1" customFormat="1" ht="15" customHeight="1">
      <c r="B10" s="301"/>
      <c r="C10" s="300"/>
      <c r="D10" s="300" t="s">
        <v>1068</v>
      </c>
      <c r="E10" s="300"/>
      <c r="F10" s="300"/>
      <c r="G10" s="300"/>
      <c r="H10" s="300"/>
      <c r="I10" s="300"/>
      <c r="J10" s="300"/>
      <c r="K10" s="298"/>
    </row>
    <row r="11" s="1" customFormat="1" ht="15" customHeight="1">
      <c r="B11" s="301"/>
      <c r="C11" s="302"/>
      <c r="D11" s="300" t="s">
        <v>1069</v>
      </c>
      <c r="E11" s="300"/>
      <c r="F11" s="300"/>
      <c r="G11" s="300"/>
      <c r="H11" s="300"/>
      <c r="I11" s="300"/>
      <c r="J11" s="300"/>
      <c r="K11" s="298"/>
    </row>
    <row r="12" s="1" customFormat="1" ht="15" customHeight="1">
      <c r="B12" s="301"/>
      <c r="C12" s="302"/>
      <c r="D12" s="300"/>
      <c r="E12" s="300"/>
      <c r="F12" s="300"/>
      <c r="G12" s="300"/>
      <c r="H12" s="300"/>
      <c r="I12" s="300"/>
      <c r="J12" s="300"/>
      <c r="K12" s="298"/>
    </row>
    <row r="13" s="1" customFormat="1" ht="15" customHeight="1">
      <c r="B13" s="301"/>
      <c r="C13" s="302"/>
      <c r="D13" s="303" t="s">
        <v>1070</v>
      </c>
      <c r="E13" s="300"/>
      <c r="F13" s="300"/>
      <c r="G13" s="300"/>
      <c r="H13" s="300"/>
      <c r="I13" s="300"/>
      <c r="J13" s="300"/>
      <c r="K13" s="298"/>
    </row>
    <row r="14" s="1" customFormat="1" ht="12.75" customHeight="1">
      <c r="B14" s="301"/>
      <c r="C14" s="302"/>
      <c r="D14" s="302"/>
      <c r="E14" s="302"/>
      <c r="F14" s="302"/>
      <c r="G14" s="302"/>
      <c r="H14" s="302"/>
      <c r="I14" s="302"/>
      <c r="J14" s="302"/>
      <c r="K14" s="298"/>
    </row>
    <row r="15" s="1" customFormat="1" ht="15" customHeight="1">
      <c r="B15" s="301"/>
      <c r="C15" s="302"/>
      <c r="D15" s="300" t="s">
        <v>1071</v>
      </c>
      <c r="E15" s="300"/>
      <c r="F15" s="300"/>
      <c r="G15" s="300"/>
      <c r="H15" s="300"/>
      <c r="I15" s="300"/>
      <c r="J15" s="300"/>
      <c r="K15" s="298"/>
    </row>
    <row r="16" s="1" customFormat="1" ht="15" customHeight="1">
      <c r="B16" s="301"/>
      <c r="C16" s="302"/>
      <c r="D16" s="300" t="s">
        <v>1072</v>
      </c>
      <c r="E16" s="300"/>
      <c r="F16" s="300"/>
      <c r="G16" s="300"/>
      <c r="H16" s="300"/>
      <c r="I16" s="300"/>
      <c r="J16" s="300"/>
      <c r="K16" s="298"/>
    </row>
    <row r="17" s="1" customFormat="1" ht="15" customHeight="1">
      <c r="B17" s="301"/>
      <c r="C17" s="302"/>
      <c r="D17" s="300" t="s">
        <v>1073</v>
      </c>
      <c r="E17" s="300"/>
      <c r="F17" s="300"/>
      <c r="G17" s="300"/>
      <c r="H17" s="300"/>
      <c r="I17" s="300"/>
      <c r="J17" s="300"/>
      <c r="K17" s="298"/>
    </row>
    <row r="18" s="1" customFormat="1" ht="15" customHeight="1">
      <c r="B18" s="301"/>
      <c r="C18" s="302"/>
      <c r="D18" s="302"/>
      <c r="E18" s="304" t="s">
        <v>81</v>
      </c>
      <c r="F18" s="300" t="s">
        <v>1074</v>
      </c>
      <c r="G18" s="300"/>
      <c r="H18" s="300"/>
      <c r="I18" s="300"/>
      <c r="J18" s="300"/>
      <c r="K18" s="298"/>
    </row>
    <row r="19" s="1" customFormat="1" ht="15" customHeight="1">
      <c r="B19" s="301"/>
      <c r="C19" s="302"/>
      <c r="D19" s="302"/>
      <c r="E19" s="304" t="s">
        <v>1075</v>
      </c>
      <c r="F19" s="300" t="s">
        <v>1076</v>
      </c>
      <c r="G19" s="300"/>
      <c r="H19" s="300"/>
      <c r="I19" s="300"/>
      <c r="J19" s="300"/>
      <c r="K19" s="298"/>
    </row>
    <row r="20" s="1" customFormat="1" ht="15" customHeight="1">
      <c r="B20" s="301"/>
      <c r="C20" s="302"/>
      <c r="D20" s="302"/>
      <c r="E20" s="304" t="s">
        <v>1077</v>
      </c>
      <c r="F20" s="300" t="s">
        <v>1078</v>
      </c>
      <c r="G20" s="300"/>
      <c r="H20" s="300"/>
      <c r="I20" s="300"/>
      <c r="J20" s="300"/>
      <c r="K20" s="298"/>
    </row>
    <row r="21" s="1" customFormat="1" ht="15" customHeight="1">
      <c r="B21" s="301"/>
      <c r="C21" s="302"/>
      <c r="D21" s="302"/>
      <c r="E21" s="304" t="s">
        <v>108</v>
      </c>
      <c r="F21" s="300" t="s">
        <v>1079</v>
      </c>
      <c r="G21" s="300"/>
      <c r="H21" s="300"/>
      <c r="I21" s="300"/>
      <c r="J21" s="300"/>
      <c r="K21" s="298"/>
    </row>
    <row r="22" s="1" customFormat="1" ht="15" customHeight="1">
      <c r="B22" s="301"/>
      <c r="C22" s="302"/>
      <c r="D22" s="302"/>
      <c r="E22" s="304" t="s">
        <v>1080</v>
      </c>
      <c r="F22" s="300" t="s">
        <v>1081</v>
      </c>
      <c r="G22" s="300"/>
      <c r="H22" s="300"/>
      <c r="I22" s="300"/>
      <c r="J22" s="300"/>
      <c r="K22" s="298"/>
    </row>
    <row r="23" s="1" customFormat="1" ht="15" customHeight="1">
      <c r="B23" s="301"/>
      <c r="C23" s="302"/>
      <c r="D23" s="302"/>
      <c r="E23" s="304" t="s">
        <v>1082</v>
      </c>
      <c r="F23" s="300" t="s">
        <v>1083</v>
      </c>
      <c r="G23" s="300"/>
      <c r="H23" s="300"/>
      <c r="I23" s="300"/>
      <c r="J23" s="300"/>
      <c r="K23" s="298"/>
    </row>
    <row r="24" s="1" customFormat="1" ht="12.75" customHeight="1">
      <c r="B24" s="301"/>
      <c r="C24" s="302"/>
      <c r="D24" s="302"/>
      <c r="E24" s="302"/>
      <c r="F24" s="302"/>
      <c r="G24" s="302"/>
      <c r="H24" s="302"/>
      <c r="I24" s="302"/>
      <c r="J24" s="302"/>
      <c r="K24" s="298"/>
    </row>
    <row r="25" s="1" customFormat="1" ht="15" customHeight="1">
      <c r="B25" s="301"/>
      <c r="C25" s="300" t="s">
        <v>1084</v>
      </c>
      <c r="D25" s="300"/>
      <c r="E25" s="300"/>
      <c r="F25" s="300"/>
      <c r="G25" s="300"/>
      <c r="H25" s="300"/>
      <c r="I25" s="300"/>
      <c r="J25" s="300"/>
      <c r="K25" s="298"/>
    </row>
    <row r="26" s="1" customFormat="1" ht="15" customHeight="1">
      <c r="B26" s="301"/>
      <c r="C26" s="300" t="s">
        <v>1085</v>
      </c>
      <c r="D26" s="300"/>
      <c r="E26" s="300"/>
      <c r="F26" s="300"/>
      <c r="G26" s="300"/>
      <c r="H26" s="300"/>
      <c r="I26" s="300"/>
      <c r="J26" s="300"/>
      <c r="K26" s="298"/>
    </row>
    <row r="27" s="1" customFormat="1" ht="15" customHeight="1">
      <c r="B27" s="301"/>
      <c r="C27" s="300"/>
      <c r="D27" s="300" t="s">
        <v>1086</v>
      </c>
      <c r="E27" s="300"/>
      <c r="F27" s="300"/>
      <c r="G27" s="300"/>
      <c r="H27" s="300"/>
      <c r="I27" s="300"/>
      <c r="J27" s="300"/>
      <c r="K27" s="298"/>
    </row>
    <row r="28" s="1" customFormat="1" ht="15" customHeight="1">
      <c r="B28" s="301"/>
      <c r="C28" s="302"/>
      <c r="D28" s="300" t="s">
        <v>1087</v>
      </c>
      <c r="E28" s="300"/>
      <c r="F28" s="300"/>
      <c r="G28" s="300"/>
      <c r="H28" s="300"/>
      <c r="I28" s="300"/>
      <c r="J28" s="300"/>
      <c r="K28" s="298"/>
    </row>
    <row r="29" s="1" customFormat="1" ht="12.75" customHeight="1">
      <c r="B29" s="301"/>
      <c r="C29" s="302"/>
      <c r="D29" s="302"/>
      <c r="E29" s="302"/>
      <c r="F29" s="302"/>
      <c r="G29" s="302"/>
      <c r="H29" s="302"/>
      <c r="I29" s="302"/>
      <c r="J29" s="302"/>
      <c r="K29" s="298"/>
    </row>
    <row r="30" s="1" customFormat="1" ht="15" customHeight="1">
      <c r="B30" s="301"/>
      <c r="C30" s="302"/>
      <c r="D30" s="300" t="s">
        <v>1088</v>
      </c>
      <c r="E30" s="300"/>
      <c r="F30" s="300"/>
      <c r="G30" s="300"/>
      <c r="H30" s="300"/>
      <c r="I30" s="300"/>
      <c r="J30" s="300"/>
      <c r="K30" s="298"/>
    </row>
    <row r="31" s="1" customFormat="1" ht="15" customHeight="1">
      <c r="B31" s="301"/>
      <c r="C31" s="302"/>
      <c r="D31" s="300" t="s">
        <v>1089</v>
      </c>
      <c r="E31" s="300"/>
      <c r="F31" s="300"/>
      <c r="G31" s="300"/>
      <c r="H31" s="300"/>
      <c r="I31" s="300"/>
      <c r="J31" s="300"/>
      <c r="K31" s="298"/>
    </row>
    <row r="32" s="1" customFormat="1" ht="12.75" customHeight="1">
      <c r="B32" s="301"/>
      <c r="C32" s="302"/>
      <c r="D32" s="302"/>
      <c r="E32" s="302"/>
      <c r="F32" s="302"/>
      <c r="G32" s="302"/>
      <c r="H32" s="302"/>
      <c r="I32" s="302"/>
      <c r="J32" s="302"/>
      <c r="K32" s="298"/>
    </row>
    <row r="33" s="1" customFormat="1" ht="15" customHeight="1">
      <c r="B33" s="301"/>
      <c r="C33" s="302"/>
      <c r="D33" s="300" t="s">
        <v>1090</v>
      </c>
      <c r="E33" s="300"/>
      <c r="F33" s="300"/>
      <c r="G33" s="300"/>
      <c r="H33" s="300"/>
      <c r="I33" s="300"/>
      <c r="J33" s="300"/>
      <c r="K33" s="298"/>
    </row>
    <row r="34" s="1" customFormat="1" ht="15" customHeight="1">
      <c r="B34" s="301"/>
      <c r="C34" s="302"/>
      <c r="D34" s="300" t="s">
        <v>1091</v>
      </c>
      <c r="E34" s="300"/>
      <c r="F34" s="300"/>
      <c r="G34" s="300"/>
      <c r="H34" s="300"/>
      <c r="I34" s="300"/>
      <c r="J34" s="300"/>
      <c r="K34" s="298"/>
    </row>
    <row r="35" s="1" customFormat="1" ht="15" customHeight="1">
      <c r="B35" s="301"/>
      <c r="C35" s="302"/>
      <c r="D35" s="300" t="s">
        <v>1092</v>
      </c>
      <c r="E35" s="300"/>
      <c r="F35" s="300"/>
      <c r="G35" s="300"/>
      <c r="H35" s="300"/>
      <c r="I35" s="300"/>
      <c r="J35" s="300"/>
      <c r="K35" s="298"/>
    </row>
    <row r="36" s="1" customFormat="1" ht="15" customHeight="1">
      <c r="B36" s="301"/>
      <c r="C36" s="302"/>
      <c r="D36" s="300"/>
      <c r="E36" s="303" t="s">
        <v>122</v>
      </c>
      <c r="F36" s="300"/>
      <c r="G36" s="300" t="s">
        <v>1093</v>
      </c>
      <c r="H36" s="300"/>
      <c r="I36" s="300"/>
      <c r="J36" s="300"/>
      <c r="K36" s="298"/>
    </row>
    <row r="37" s="1" customFormat="1" ht="30.75" customHeight="1">
      <c r="B37" s="301"/>
      <c r="C37" s="302"/>
      <c r="D37" s="300"/>
      <c r="E37" s="303" t="s">
        <v>1094</v>
      </c>
      <c r="F37" s="300"/>
      <c r="G37" s="300" t="s">
        <v>1095</v>
      </c>
      <c r="H37" s="300"/>
      <c r="I37" s="300"/>
      <c r="J37" s="300"/>
      <c r="K37" s="298"/>
    </row>
    <row r="38" s="1" customFormat="1" ht="15" customHeight="1">
      <c r="B38" s="301"/>
      <c r="C38" s="302"/>
      <c r="D38" s="300"/>
      <c r="E38" s="303" t="s">
        <v>55</v>
      </c>
      <c r="F38" s="300"/>
      <c r="G38" s="300" t="s">
        <v>1096</v>
      </c>
      <c r="H38" s="300"/>
      <c r="I38" s="300"/>
      <c r="J38" s="300"/>
      <c r="K38" s="298"/>
    </row>
    <row r="39" s="1" customFormat="1" ht="15" customHeight="1">
      <c r="B39" s="301"/>
      <c r="C39" s="302"/>
      <c r="D39" s="300"/>
      <c r="E39" s="303" t="s">
        <v>56</v>
      </c>
      <c r="F39" s="300"/>
      <c r="G39" s="300" t="s">
        <v>1097</v>
      </c>
      <c r="H39" s="300"/>
      <c r="I39" s="300"/>
      <c r="J39" s="300"/>
      <c r="K39" s="298"/>
    </row>
    <row r="40" s="1" customFormat="1" ht="15" customHeight="1">
      <c r="B40" s="301"/>
      <c r="C40" s="302"/>
      <c r="D40" s="300"/>
      <c r="E40" s="303" t="s">
        <v>123</v>
      </c>
      <c r="F40" s="300"/>
      <c r="G40" s="300" t="s">
        <v>1098</v>
      </c>
      <c r="H40" s="300"/>
      <c r="I40" s="300"/>
      <c r="J40" s="300"/>
      <c r="K40" s="298"/>
    </row>
    <row r="41" s="1" customFormat="1" ht="15" customHeight="1">
      <c r="B41" s="301"/>
      <c r="C41" s="302"/>
      <c r="D41" s="300"/>
      <c r="E41" s="303" t="s">
        <v>124</v>
      </c>
      <c r="F41" s="300"/>
      <c r="G41" s="300" t="s">
        <v>1099</v>
      </c>
      <c r="H41" s="300"/>
      <c r="I41" s="300"/>
      <c r="J41" s="300"/>
      <c r="K41" s="298"/>
    </row>
    <row r="42" s="1" customFormat="1" ht="15" customHeight="1">
      <c r="B42" s="301"/>
      <c r="C42" s="302"/>
      <c r="D42" s="300"/>
      <c r="E42" s="303" t="s">
        <v>1100</v>
      </c>
      <c r="F42" s="300"/>
      <c r="G42" s="300" t="s">
        <v>1101</v>
      </c>
      <c r="H42" s="300"/>
      <c r="I42" s="300"/>
      <c r="J42" s="300"/>
      <c r="K42" s="298"/>
    </row>
    <row r="43" s="1" customFormat="1" ht="15" customHeight="1">
      <c r="B43" s="301"/>
      <c r="C43" s="302"/>
      <c r="D43" s="300"/>
      <c r="E43" s="303"/>
      <c r="F43" s="300"/>
      <c r="G43" s="300" t="s">
        <v>1102</v>
      </c>
      <c r="H43" s="300"/>
      <c r="I43" s="300"/>
      <c r="J43" s="300"/>
      <c r="K43" s="298"/>
    </row>
    <row r="44" s="1" customFormat="1" ht="15" customHeight="1">
      <c r="B44" s="301"/>
      <c r="C44" s="302"/>
      <c r="D44" s="300"/>
      <c r="E44" s="303" t="s">
        <v>1103</v>
      </c>
      <c r="F44" s="300"/>
      <c r="G44" s="300" t="s">
        <v>1104</v>
      </c>
      <c r="H44" s="300"/>
      <c r="I44" s="300"/>
      <c r="J44" s="300"/>
      <c r="K44" s="298"/>
    </row>
    <row r="45" s="1" customFormat="1" ht="15" customHeight="1">
      <c r="B45" s="301"/>
      <c r="C45" s="302"/>
      <c r="D45" s="300"/>
      <c r="E45" s="303" t="s">
        <v>126</v>
      </c>
      <c r="F45" s="300"/>
      <c r="G45" s="300" t="s">
        <v>1105</v>
      </c>
      <c r="H45" s="300"/>
      <c r="I45" s="300"/>
      <c r="J45" s="300"/>
      <c r="K45" s="298"/>
    </row>
    <row r="46" s="1" customFormat="1" ht="12.75" customHeight="1">
      <c r="B46" s="301"/>
      <c r="C46" s="302"/>
      <c r="D46" s="300"/>
      <c r="E46" s="300"/>
      <c r="F46" s="300"/>
      <c r="G46" s="300"/>
      <c r="H46" s="300"/>
      <c r="I46" s="300"/>
      <c r="J46" s="300"/>
      <c r="K46" s="298"/>
    </row>
    <row r="47" s="1" customFormat="1" ht="15" customHeight="1">
      <c r="B47" s="301"/>
      <c r="C47" s="302"/>
      <c r="D47" s="300" t="s">
        <v>1106</v>
      </c>
      <c r="E47" s="300"/>
      <c r="F47" s="300"/>
      <c r="G47" s="300"/>
      <c r="H47" s="300"/>
      <c r="I47" s="300"/>
      <c r="J47" s="300"/>
      <c r="K47" s="298"/>
    </row>
    <row r="48" s="1" customFormat="1" ht="15" customHeight="1">
      <c r="B48" s="301"/>
      <c r="C48" s="302"/>
      <c r="D48" s="302"/>
      <c r="E48" s="300" t="s">
        <v>1107</v>
      </c>
      <c r="F48" s="300"/>
      <c r="G48" s="300"/>
      <c r="H48" s="300"/>
      <c r="I48" s="300"/>
      <c r="J48" s="300"/>
      <c r="K48" s="298"/>
    </row>
    <row r="49" s="1" customFormat="1" ht="15" customHeight="1">
      <c r="B49" s="301"/>
      <c r="C49" s="302"/>
      <c r="D49" s="302"/>
      <c r="E49" s="300" t="s">
        <v>1108</v>
      </c>
      <c r="F49" s="300"/>
      <c r="G49" s="300"/>
      <c r="H49" s="300"/>
      <c r="I49" s="300"/>
      <c r="J49" s="300"/>
      <c r="K49" s="298"/>
    </row>
    <row r="50" s="1" customFormat="1" ht="15" customHeight="1">
      <c r="B50" s="301"/>
      <c r="C50" s="302"/>
      <c r="D50" s="302"/>
      <c r="E50" s="300" t="s">
        <v>1109</v>
      </c>
      <c r="F50" s="300"/>
      <c r="G50" s="300"/>
      <c r="H50" s="300"/>
      <c r="I50" s="300"/>
      <c r="J50" s="300"/>
      <c r="K50" s="298"/>
    </row>
    <row r="51" s="1" customFormat="1" ht="15" customHeight="1">
      <c r="B51" s="301"/>
      <c r="C51" s="302"/>
      <c r="D51" s="300" t="s">
        <v>1110</v>
      </c>
      <c r="E51" s="300"/>
      <c r="F51" s="300"/>
      <c r="G51" s="300"/>
      <c r="H51" s="300"/>
      <c r="I51" s="300"/>
      <c r="J51" s="300"/>
      <c r="K51" s="298"/>
    </row>
    <row r="52" s="1" customFormat="1" ht="25.5" customHeight="1">
      <c r="B52" s="296"/>
      <c r="C52" s="297" t="s">
        <v>1111</v>
      </c>
      <c r="D52" s="297"/>
      <c r="E52" s="297"/>
      <c r="F52" s="297"/>
      <c r="G52" s="297"/>
      <c r="H52" s="297"/>
      <c r="I52" s="297"/>
      <c r="J52" s="297"/>
      <c r="K52" s="298"/>
    </row>
    <row r="53" s="1" customFormat="1" ht="5.25" customHeight="1">
      <c r="B53" s="296"/>
      <c r="C53" s="299"/>
      <c r="D53" s="299"/>
      <c r="E53" s="299"/>
      <c r="F53" s="299"/>
      <c r="G53" s="299"/>
      <c r="H53" s="299"/>
      <c r="I53" s="299"/>
      <c r="J53" s="299"/>
      <c r="K53" s="298"/>
    </row>
    <row r="54" s="1" customFormat="1" ht="15" customHeight="1">
      <c r="B54" s="296"/>
      <c r="C54" s="300" t="s">
        <v>1112</v>
      </c>
      <c r="D54" s="300"/>
      <c r="E54" s="300"/>
      <c r="F54" s="300"/>
      <c r="G54" s="300"/>
      <c r="H54" s="300"/>
      <c r="I54" s="300"/>
      <c r="J54" s="300"/>
      <c r="K54" s="298"/>
    </row>
    <row r="55" s="1" customFormat="1" ht="15" customHeight="1">
      <c r="B55" s="296"/>
      <c r="C55" s="300" t="s">
        <v>1113</v>
      </c>
      <c r="D55" s="300"/>
      <c r="E55" s="300"/>
      <c r="F55" s="300"/>
      <c r="G55" s="300"/>
      <c r="H55" s="300"/>
      <c r="I55" s="300"/>
      <c r="J55" s="300"/>
      <c r="K55" s="298"/>
    </row>
    <row r="56" s="1" customFormat="1" ht="12.75" customHeight="1">
      <c r="B56" s="296"/>
      <c r="C56" s="300"/>
      <c r="D56" s="300"/>
      <c r="E56" s="300"/>
      <c r="F56" s="300"/>
      <c r="G56" s="300"/>
      <c r="H56" s="300"/>
      <c r="I56" s="300"/>
      <c r="J56" s="300"/>
      <c r="K56" s="298"/>
    </row>
    <row r="57" s="1" customFormat="1" ht="15" customHeight="1">
      <c r="B57" s="296"/>
      <c r="C57" s="300" t="s">
        <v>1114</v>
      </c>
      <c r="D57" s="300"/>
      <c r="E57" s="300"/>
      <c r="F57" s="300"/>
      <c r="G57" s="300"/>
      <c r="H57" s="300"/>
      <c r="I57" s="300"/>
      <c r="J57" s="300"/>
      <c r="K57" s="298"/>
    </row>
    <row r="58" s="1" customFormat="1" ht="15" customHeight="1">
      <c r="B58" s="296"/>
      <c r="C58" s="302"/>
      <c r="D58" s="300" t="s">
        <v>1115</v>
      </c>
      <c r="E58" s="300"/>
      <c r="F58" s="300"/>
      <c r="G58" s="300"/>
      <c r="H58" s="300"/>
      <c r="I58" s="300"/>
      <c r="J58" s="300"/>
      <c r="K58" s="298"/>
    </row>
    <row r="59" s="1" customFormat="1" ht="15" customHeight="1">
      <c r="B59" s="296"/>
      <c r="C59" s="302"/>
      <c r="D59" s="300" t="s">
        <v>1116</v>
      </c>
      <c r="E59" s="300"/>
      <c r="F59" s="300"/>
      <c r="G59" s="300"/>
      <c r="H59" s="300"/>
      <c r="I59" s="300"/>
      <c r="J59" s="300"/>
      <c r="K59" s="298"/>
    </row>
    <row r="60" s="1" customFormat="1" ht="15" customHeight="1">
      <c r="B60" s="296"/>
      <c r="C60" s="302"/>
      <c r="D60" s="300" t="s">
        <v>1117</v>
      </c>
      <c r="E60" s="300"/>
      <c r="F60" s="300"/>
      <c r="G60" s="300"/>
      <c r="H60" s="300"/>
      <c r="I60" s="300"/>
      <c r="J60" s="300"/>
      <c r="K60" s="298"/>
    </row>
    <row r="61" s="1" customFormat="1" ht="15" customHeight="1">
      <c r="B61" s="296"/>
      <c r="C61" s="302"/>
      <c r="D61" s="300" t="s">
        <v>1118</v>
      </c>
      <c r="E61" s="300"/>
      <c r="F61" s="300"/>
      <c r="G61" s="300"/>
      <c r="H61" s="300"/>
      <c r="I61" s="300"/>
      <c r="J61" s="300"/>
      <c r="K61" s="298"/>
    </row>
    <row r="62" s="1" customFormat="1" ht="15" customHeight="1">
      <c r="B62" s="296"/>
      <c r="C62" s="302"/>
      <c r="D62" s="305" t="s">
        <v>1119</v>
      </c>
      <c r="E62" s="305"/>
      <c r="F62" s="305"/>
      <c r="G62" s="305"/>
      <c r="H62" s="305"/>
      <c r="I62" s="305"/>
      <c r="J62" s="305"/>
      <c r="K62" s="298"/>
    </row>
    <row r="63" s="1" customFormat="1" ht="15" customHeight="1">
      <c r="B63" s="296"/>
      <c r="C63" s="302"/>
      <c r="D63" s="300" t="s">
        <v>1120</v>
      </c>
      <c r="E63" s="300"/>
      <c r="F63" s="300"/>
      <c r="G63" s="300"/>
      <c r="H63" s="300"/>
      <c r="I63" s="300"/>
      <c r="J63" s="300"/>
      <c r="K63" s="298"/>
    </row>
    <row r="64" s="1" customFormat="1" ht="12.75" customHeight="1">
      <c r="B64" s="296"/>
      <c r="C64" s="302"/>
      <c r="D64" s="302"/>
      <c r="E64" s="306"/>
      <c r="F64" s="302"/>
      <c r="G64" s="302"/>
      <c r="H64" s="302"/>
      <c r="I64" s="302"/>
      <c r="J64" s="302"/>
      <c r="K64" s="298"/>
    </row>
    <row r="65" s="1" customFormat="1" ht="15" customHeight="1">
      <c r="B65" s="296"/>
      <c r="C65" s="302"/>
      <c r="D65" s="300" t="s">
        <v>1121</v>
      </c>
      <c r="E65" s="300"/>
      <c r="F65" s="300"/>
      <c r="G65" s="300"/>
      <c r="H65" s="300"/>
      <c r="I65" s="300"/>
      <c r="J65" s="300"/>
      <c r="K65" s="298"/>
    </row>
    <row r="66" s="1" customFormat="1" ht="15" customHeight="1">
      <c r="B66" s="296"/>
      <c r="C66" s="302"/>
      <c r="D66" s="305" t="s">
        <v>1122</v>
      </c>
      <c r="E66" s="305"/>
      <c r="F66" s="305"/>
      <c r="G66" s="305"/>
      <c r="H66" s="305"/>
      <c r="I66" s="305"/>
      <c r="J66" s="305"/>
      <c r="K66" s="298"/>
    </row>
    <row r="67" s="1" customFormat="1" ht="15" customHeight="1">
      <c r="B67" s="296"/>
      <c r="C67" s="302"/>
      <c r="D67" s="300" t="s">
        <v>1123</v>
      </c>
      <c r="E67" s="300"/>
      <c r="F67" s="300"/>
      <c r="G67" s="300"/>
      <c r="H67" s="300"/>
      <c r="I67" s="300"/>
      <c r="J67" s="300"/>
      <c r="K67" s="298"/>
    </row>
    <row r="68" s="1" customFormat="1" ht="15" customHeight="1">
      <c r="B68" s="296"/>
      <c r="C68" s="302"/>
      <c r="D68" s="300" t="s">
        <v>1124</v>
      </c>
      <c r="E68" s="300"/>
      <c r="F68" s="300"/>
      <c r="G68" s="300"/>
      <c r="H68" s="300"/>
      <c r="I68" s="300"/>
      <c r="J68" s="300"/>
      <c r="K68" s="298"/>
    </row>
    <row r="69" s="1" customFormat="1" ht="15" customHeight="1">
      <c r="B69" s="296"/>
      <c r="C69" s="302"/>
      <c r="D69" s="300" t="s">
        <v>1125</v>
      </c>
      <c r="E69" s="300"/>
      <c r="F69" s="300"/>
      <c r="G69" s="300"/>
      <c r="H69" s="300"/>
      <c r="I69" s="300"/>
      <c r="J69" s="300"/>
      <c r="K69" s="298"/>
    </row>
    <row r="70" s="1" customFormat="1" ht="15" customHeight="1">
      <c r="B70" s="296"/>
      <c r="C70" s="302"/>
      <c r="D70" s="300" t="s">
        <v>1126</v>
      </c>
      <c r="E70" s="300"/>
      <c r="F70" s="300"/>
      <c r="G70" s="300"/>
      <c r="H70" s="300"/>
      <c r="I70" s="300"/>
      <c r="J70" s="300"/>
      <c r="K70" s="298"/>
    </row>
    <row r="71" s="1" customFormat="1" ht="12.75" customHeight="1">
      <c r="B71" s="307"/>
      <c r="C71" s="308"/>
      <c r="D71" s="308"/>
      <c r="E71" s="308"/>
      <c r="F71" s="308"/>
      <c r="G71" s="308"/>
      <c r="H71" s="308"/>
      <c r="I71" s="308"/>
      <c r="J71" s="308"/>
      <c r="K71" s="309"/>
    </row>
    <row r="72" s="1" customFormat="1" ht="18.75" customHeight="1">
      <c r="B72" s="310"/>
      <c r="C72" s="310"/>
      <c r="D72" s="310"/>
      <c r="E72" s="310"/>
      <c r="F72" s="310"/>
      <c r="G72" s="310"/>
      <c r="H72" s="310"/>
      <c r="I72" s="310"/>
      <c r="J72" s="310"/>
      <c r="K72" s="311"/>
    </row>
    <row r="73" s="1" customFormat="1" ht="18.75" customHeight="1">
      <c r="B73" s="311"/>
      <c r="C73" s="311"/>
      <c r="D73" s="311"/>
      <c r="E73" s="311"/>
      <c r="F73" s="311"/>
      <c r="G73" s="311"/>
      <c r="H73" s="311"/>
      <c r="I73" s="311"/>
      <c r="J73" s="311"/>
      <c r="K73" s="311"/>
    </row>
    <row r="74" s="1" customFormat="1" ht="7.5" customHeight="1">
      <c r="B74" s="312"/>
      <c r="C74" s="313"/>
      <c r="D74" s="313"/>
      <c r="E74" s="313"/>
      <c r="F74" s="313"/>
      <c r="G74" s="313"/>
      <c r="H74" s="313"/>
      <c r="I74" s="313"/>
      <c r="J74" s="313"/>
      <c r="K74" s="314"/>
    </row>
    <row r="75" s="1" customFormat="1" ht="45" customHeight="1">
      <c r="B75" s="315"/>
      <c r="C75" s="316" t="s">
        <v>1127</v>
      </c>
      <c r="D75" s="316"/>
      <c r="E75" s="316"/>
      <c r="F75" s="316"/>
      <c r="G75" s="316"/>
      <c r="H75" s="316"/>
      <c r="I75" s="316"/>
      <c r="J75" s="316"/>
      <c r="K75" s="317"/>
    </row>
    <row r="76" s="1" customFormat="1" ht="17.25" customHeight="1">
      <c r="B76" s="315"/>
      <c r="C76" s="318" t="s">
        <v>1128</v>
      </c>
      <c r="D76" s="318"/>
      <c r="E76" s="318"/>
      <c r="F76" s="318" t="s">
        <v>1129</v>
      </c>
      <c r="G76" s="319"/>
      <c r="H76" s="318" t="s">
        <v>56</v>
      </c>
      <c r="I76" s="318" t="s">
        <v>59</v>
      </c>
      <c r="J76" s="318" t="s">
        <v>1130</v>
      </c>
      <c r="K76" s="317"/>
    </row>
    <row r="77" s="1" customFormat="1" ht="17.25" customHeight="1">
      <c r="B77" s="315"/>
      <c r="C77" s="320" t="s">
        <v>1131</v>
      </c>
      <c r="D77" s="320"/>
      <c r="E77" s="320"/>
      <c r="F77" s="321" t="s">
        <v>1132</v>
      </c>
      <c r="G77" s="322"/>
      <c r="H77" s="320"/>
      <c r="I77" s="320"/>
      <c r="J77" s="320" t="s">
        <v>1133</v>
      </c>
      <c r="K77" s="317"/>
    </row>
    <row r="78" s="1" customFormat="1" ht="5.25" customHeight="1">
      <c r="B78" s="315"/>
      <c r="C78" s="323"/>
      <c r="D78" s="323"/>
      <c r="E78" s="323"/>
      <c r="F78" s="323"/>
      <c r="G78" s="324"/>
      <c r="H78" s="323"/>
      <c r="I78" s="323"/>
      <c r="J78" s="323"/>
      <c r="K78" s="317"/>
    </row>
    <row r="79" s="1" customFormat="1" ht="15" customHeight="1">
      <c r="B79" s="315"/>
      <c r="C79" s="303" t="s">
        <v>55</v>
      </c>
      <c r="D79" s="325"/>
      <c r="E79" s="325"/>
      <c r="F79" s="326" t="s">
        <v>1134</v>
      </c>
      <c r="G79" s="327"/>
      <c r="H79" s="303" t="s">
        <v>1135</v>
      </c>
      <c r="I79" s="303" t="s">
        <v>1136</v>
      </c>
      <c r="J79" s="303">
        <v>20</v>
      </c>
      <c r="K79" s="317"/>
    </row>
    <row r="80" s="1" customFormat="1" ht="15" customHeight="1">
      <c r="B80" s="315"/>
      <c r="C80" s="303" t="s">
        <v>1137</v>
      </c>
      <c r="D80" s="303"/>
      <c r="E80" s="303"/>
      <c r="F80" s="326" t="s">
        <v>1134</v>
      </c>
      <c r="G80" s="327"/>
      <c r="H80" s="303" t="s">
        <v>1138</v>
      </c>
      <c r="I80" s="303" t="s">
        <v>1136</v>
      </c>
      <c r="J80" s="303">
        <v>120</v>
      </c>
      <c r="K80" s="317"/>
    </row>
    <row r="81" s="1" customFormat="1" ht="15" customHeight="1">
      <c r="B81" s="328"/>
      <c r="C81" s="303" t="s">
        <v>1139</v>
      </c>
      <c r="D81" s="303"/>
      <c r="E81" s="303"/>
      <c r="F81" s="326" t="s">
        <v>1140</v>
      </c>
      <c r="G81" s="327"/>
      <c r="H81" s="303" t="s">
        <v>1141</v>
      </c>
      <c r="I81" s="303" t="s">
        <v>1136</v>
      </c>
      <c r="J81" s="303">
        <v>50</v>
      </c>
      <c r="K81" s="317"/>
    </row>
    <row r="82" s="1" customFormat="1" ht="15" customHeight="1">
      <c r="B82" s="328"/>
      <c r="C82" s="303" t="s">
        <v>1142</v>
      </c>
      <c r="D82" s="303"/>
      <c r="E82" s="303"/>
      <c r="F82" s="326" t="s">
        <v>1134</v>
      </c>
      <c r="G82" s="327"/>
      <c r="H82" s="303" t="s">
        <v>1143</v>
      </c>
      <c r="I82" s="303" t="s">
        <v>1144</v>
      </c>
      <c r="J82" s="303"/>
      <c r="K82" s="317"/>
    </row>
    <row r="83" s="1" customFormat="1" ht="15" customHeight="1">
      <c r="B83" s="328"/>
      <c r="C83" s="329" t="s">
        <v>1145</v>
      </c>
      <c r="D83" s="329"/>
      <c r="E83" s="329"/>
      <c r="F83" s="330" t="s">
        <v>1140</v>
      </c>
      <c r="G83" s="329"/>
      <c r="H83" s="329" t="s">
        <v>1146</v>
      </c>
      <c r="I83" s="329" t="s">
        <v>1136</v>
      </c>
      <c r="J83" s="329">
        <v>15</v>
      </c>
      <c r="K83" s="317"/>
    </row>
    <row r="84" s="1" customFormat="1" ht="15" customHeight="1">
      <c r="B84" s="328"/>
      <c r="C84" s="329" t="s">
        <v>1147</v>
      </c>
      <c r="D84" s="329"/>
      <c r="E84" s="329"/>
      <c r="F84" s="330" t="s">
        <v>1140</v>
      </c>
      <c r="G84" s="329"/>
      <c r="H84" s="329" t="s">
        <v>1148</v>
      </c>
      <c r="I84" s="329" t="s">
        <v>1136</v>
      </c>
      <c r="J84" s="329">
        <v>15</v>
      </c>
      <c r="K84" s="317"/>
    </row>
    <row r="85" s="1" customFormat="1" ht="15" customHeight="1">
      <c r="B85" s="328"/>
      <c r="C85" s="329" t="s">
        <v>1149</v>
      </c>
      <c r="D85" s="329"/>
      <c r="E85" s="329"/>
      <c r="F85" s="330" t="s">
        <v>1140</v>
      </c>
      <c r="G85" s="329"/>
      <c r="H85" s="329" t="s">
        <v>1150</v>
      </c>
      <c r="I85" s="329" t="s">
        <v>1136</v>
      </c>
      <c r="J85" s="329">
        <v>20</v>
      </c>
      <c r="K85" s="317"/>
    </row>
    <row r="86" s="1" customFormat="1" ht="15" customHeight="1">
      <c r="B86" s="328"/>
      <c r="C86" s="329" t="s">
        <v>1151</v>
      </c>
      <c r="D86" s="329"/>
      <c r="E86" s="329"/>
      <c r="F86" s="330" t="s">
        <v>1140</v>
      </c>
      <c r="G86" s="329"/>
      <c r="H86" s="329" t="s">
        <v>1152</v>
      </c>
      <c r="I86" s="329" t="s">
        <v>1136</v>
      </c>
      <c r="J86" s="329">
        <v>20</v>
      </c>
      <c r="K86" s="317"/>
    </row>
    <row r="87" s="1" customFormat="1" ht="15" customHeight="1">
      <c r="B87" s="328"/>
      <c r="C87" s="303" t="s">
        <v>1153</v>
      </c>
      <c r="D87" s="303"/>
      <c r="E87" s="303"/>
      <c r="F87" s="326" t="s">
        <v>1140</v>
      </c>
      <c r="G87" s="327"/>
      <c r="H87" s="303" t="s">
        <v>1154</v>
      </c>
      <c r="I87" s="303" t="s">
        <v>1136</v>
      </c>
      <c r="J87" s="303">
        <v>50</v>
      </c>
      <c r="K87" s="317"/>
    </row>
    <row r="88" s="1" customFormat="1" ht="15" customHeight="1">
      <c r="B88" s="328"/>
      <c r="C88" s="303" t="s">
        <v>1155</v>
      </c>
      <c r="D88" s="303"/>
      <c r="E88" s="303"/>
      <c r="F88" s="326" t="s">
        <v>1140</v>
      </c>
      <c r="G88" s="327"/>
      <c r="H88" s="303" t="s">
        <v>1156</v>
      </c>
      <c r="I88" s="303" t="s">
        <v>1136</v>
      </c>
      <c r="J88" s="303">
        <v>20</v>
      </c>
      <c r="K88" s="317"/>
    </row>
    <row r="89" s="1" customFormat="1" ht="15" customHeight="1">
      <c r="B89" s="328"/>
      <c r="C89" s="303" t="s">
        <v>1157</v>
      </c>
      <c r="D89" s="303"/>
      <c r="E89" s="303"/>
      <c r="F89" s="326" t="s">
        <v>1140</v>
      </c>
      <c r="G89" s="327"/>
      <c r="H89" s="303" t="s">
        <v>1158</v>
      </c>
      <c r="I89" s="303" t="s">
        <v>1136</v>
      </c>
      <c r="J89" s="303">
        <v>20</v>
      </c>
      <c r="K89" s="317"/>
    </row>
    <row r="90" s="1" customFormat="1" ht="15" customHeight="1">
      <c r="B90" s="328"/>
      <c r="C90" s="303" t="s">
        <v>1159</v>
      </c>
      <c r="D90" s="303"/>
      <c r="E90" s="303"/>
      <c r="F90" s="326" t="s">
        <v>1140</v>
      </c>
      <c r="G90" s="327"/>
      <c r="H90" s="303" t="s">
        <v>1160</v>
      </c>
      <c r="I90" s="303" t="s">
        <v>1136</v>
      </c>
      <c r="J90" s="303">
        <v>50</v>
      </c>
      <c r="K90" s="317"/>
    </row>
    <row r="91" s="1" customFormat="1" ht="15" customHeight="1">
      <c r="B91" s="328"/>
      <c r="C91" s="303" t="s">
        <v>1161</v>
      </c>
      <c r="D91" s="303"/>
      <c r="E91" s="303"/>
      <c r="F91" s="326" t="s">
        <v>1140</v>
      </c>
      <c r="G91" s="327"/>
      <c r="H91" s="303" t="s">
        <v>1161</v>
      </c>
      <c r="I91" s="303" t="s">
        <v>1136</v>
      </c>
      <c r="J91" s="303">
        <v>50</v>
      </c>
      <c r="K91" s="317"/>
    </row>
    <row r="92" s="1" customFormat="1" ht="15" customHeight="1">
      <c r="B92" s="328"/>
      <c r="C92" s="303" t="s">
        <v>1162</v>
      </c>
      <c r="D92" s="303"/>
      <c r="E92" s="303"/>
      <c r="F92" s="326" t="s">
        <v>1140</v>
      </c>
      <c r="G92" s="327"/>
      <c r="H92" s="303" t="s">
        <v>1163</v>
      </c>
      <c r="I92" s="303" t="s">
        <v>1136</v>
      </c>
      <c r="J92" s="303">
        <v>255</v>
      </c>
      <c r="K92" s="317"/>
    </row>
    <row r="93" s="1" customFormat="1" ht="15" customHeight="1">
      <c r="B93" s="328"/>
      <c r="C93" s="303" t="s">
        <v>1164</v>
      </c>
      <c r="D93" s="303"/>
      <c r="E93" s="303"/>
      <c r="F93" s="326" t="s">
        <v>1134</v>
      </c>
      <c r="G93" s="327"/>
      <c r="H93" s="303" t="s">
        <v>1165</v>
      </c>
      <c r="I93" s="303" t="s">
        <v>1166</v>
      </c>
      <c r="J93" s="303"/>
      <c r="K93" s="317"/>
    </row>
    <row r="94" s="1" customFormat="1" ht="15" customHeight="1">
      <c r="B94" s="328"/>
      <c r="C94" s="303" t="s">
        <v>1167</v>
      </c>
      <c r="D94" s="303"/>
      <c r="E94" s="303"/>
      <c r="F94" s="326" t="s">
        <v>1134</v>
      </c>
      <c r="G94" s="327"/>
      <c r="H94" s="303" t="s">
        <v>1168</v>
      </c>
      <c r="I94" s="303" t="s">
        <v>1169</v>
      </c>
      <c r="J94" s="303"/>
      <c r="K94" s="317"/>
    </row>
    <row r="95" s="1" customFormat="1" ht="15" customHeight="1">
      <c r="B95" s="328"/>
      <c r="C95" s="303" t="s">
        <v>1170</v>
      </c>
      <c r="D95" s="303"/>
      <c r="E95" s="303"/>
      <c r="F95" s="326" t="s">
        <v>1134</v>
      </c>
      <c r="G95" s="327"/>
      <c r="H95" s="303" t="s">
        <v>1170</v>
      </c>
      <c r="I95" s="303" t="s">
        <v>1169</v>
      </c>
      <c r="J95" s="303"/>
      <c r="K95" s="317"/>
    </row>
    <row r="96" s="1" customFormat="1" ht="15" customHeight="1">
      <c r="B96" s="328"/>
      <c r="C96" s="303" t="s">
        <v>40</v>
      </c>
      <c r="D96" s="303"/>
      <c r="E96" s="303"/>
      <c r="F96" s="326" t="s">
        <v>1134</v>
      </c>
      <c r="G96" s="327"/>
      <c r="H96" s="303" t="s">
        <v>1171</v>
      </c>
      <c r="I96" s="303" t="s">
        <v>1169</v>
      </c>
      <c r="J96" s="303"/>
      <c r="K96" s="317"/>
    </row>
    <row r="97" s="1" customFormat="1" ht="15" customHeight="1">
      <c r="B97" s="328"/>
      <c r="C97" s="303" t="s">
        <v>50</v>
      </c>
      <c r="D97" s="303"/>
      <c r="E97" s="303"/>
      <c r="F97" s="326" t="s">
        <v>1134</v>
      </c>
      <c r="G97" s="327"/>
      <c r="H97" s="303" t="s">
        <v>1172</v>
      </c>
      <c r="I97" s="303" t="s">
        <v>1169</v>
      </c>
      <c r="J97" s="303"/>
      <c r="K97" s="317"/>
    </row>
    <row r="98" s="1" customFormat="1" ht="15" customHeight="1">
      <c r="B98" s="331"/>
      <c r="C98" s="332"/>
      <c r="D98" s="332"/>
      <c r="E98" s="332"/>
      <c r="F98" s="332"/>
      <c r="G98" s="332"/>
      <c r="H98" s="332"/>
      <c r="I98" s="332"/>
      <c r="J98" s="332"/>
      <c r="K98" s="333"/>
    </row>
    <row r="99" s="1" customFormat="1" ht="18.7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4"/>
    </row>
    <row r="100" s="1" customFormat="1" ht="18.75" customHeight="1">
      <c r="B100" s="311"/>
      <c r="C100" s="311"/>
      <c r="D100" s="311"/>
      <c r="E100" s="311"/>
      <c r="F100" s="311"/>
      <c r="G100" s="311"/>
      <c r="H100" s="311"/>
      <c r="I100" s="311"/>
      <c r="J100" s="311"/>
      <c r="K100" s="311"/>
    </row>
    <row r="101" s="1" customFormat="1" ht="7.5" customHeight="1">
      <c r="B101" s="312"/>
      <c r="C101" s="313"/>
      <c r="D101" s="313"/>
      <c r="E101" s="313"/>
      <c r="F101" s="313"/>
      <c r="G101" s="313"/>
      <c r="H101" s="313"/>
      <c r="I101" s="313"/>
      <c r="J101" s="313"/>
      <c r="K101" s="314"/>
    </row>
    <row r="102" s="1" customFormat="1" ht="45" customHeight="1">
      <c r="B102" s="315"/>
      <c r="C102" s="316" t="s">
        <v>1173</v>
      </c>
      <c r="D102" s="316"/>
      <c r="E102" s="316"/>
      <c r="F102" s="316"/>
      <c r="G102" s="316"/>
      <c r="H102" s="316"/>
      <c r="I102" s="316"/>
      <c r="J102" s="316"/>
      <c r="K102" s="317"/>
    </row>
    <row r="103" s="1" customFormat="1" ht="17.25" customHeight="1">
      <c r="B103" s="315"/>
      <c r="C103" s="318" t="s">
        <v>1128</v>
      </c>
      <c r="D103" s="318"/>
      <c r="E103" s="318"/>
      <c r="F103" s="318" t="s">
        <v>1129</v>
      </c>
      <c r="G103" s="319"/>
      <c r="H103" s="318" t="s">
        <v>56</v>
      </c>
      <c r="I103" s="318" t="s">
        <v>59</v>
      </c>
      <c r="J103" s="318" t="s">
        <v>1130</v>
      </c>
      <c r="K103" s="317"/>
    </row>
    <row r="104" s="1" customFormat="1" ht="17.25" customHeight="1">
      <c r="B104" s="315"/>
      <c r="C104" s="320" t="s">
        <v>1131</v>
      </c>
      <c r="D104" s="320"/>
      <c r="E104" s="320"/>
      <c r="F104" s="321" t="s">
        <v>1132</v>
      </c>
      <c r="G104" s="322"/>
      <c r="H104" s="320"/>
      <c r="I104" s="320"/>
      <c r="J104" s="320" t="s">
        <v>1133</v>
      </c>
      <c r="K104" s="317"/>
    </row>
    <row r="105" s="1" customFormat="1" ht="5.25" customHeight="1">
      <c r="B105" s="315"/>
      <c r="C105" s="318"/>
      <c r="D105" s="318"/>
      <c r="E105" s="318"/>
      <c r="F105" s="318"/>
      <c r="G105" s="336"/>
      <c r="H105" s="318"/>
      <c r="I105" s="318"/>
      <c r="J105" s="318"/>
      <c r="K105" s="317"/>
    </row>
    <row r="106" s="1" customFormat="1" ht="15" customHeight="1">
      <c r="B106" s="315"/>
      <c r="C106" s="303" t="s">
        <v>55</v>
      </c>
      <c r="D106" s="325"/>
      <c r="E106" s="325"/>
      <c r="F106" s="326" t="s">
        <v>1134</v>
      </c>
      <c r="G106" s="303"/>
      <c r="H106" s="303" t="s">
        <v>1174</v>
      </c>
      <c r="I106" s="303" t="s">
        <v>1136</v>
      </c>
      <c r="J106" s="303">
        <v>20</v>
      </c>
      <c r="K106" s="317"/>
    </row>
    <row r="107" s="1" customFormat="1" ht="15" customHeight="1">
      <c r="B107" s="315"/>
      <c r="C107" s="303" t="s">
        <v>1137</v>
      </c>
      <c r="D107" s="303"/>
      <c r="E107" s="303"/>
      <c r="F107" s="326" t="s">
        <v>1134</v>
      </c>
      <c r="G107" s="303"/>
      <c r="H107" s="303" t="s">
        <v>1174</v>
      </c>
      <c r="I107" s="303" t="s">
        <v>1136</v>
      </c>
      <c r="J107" s="303">
        <v>120</v>
      </c>
      <c r="K107" s="317"/>
    </row>
    <row r="108" s="1" customFormat="1" ht="15" customHeight="1">
      <c r="B108" s="328"/>
      <c r="C108" s="303" t="s">
        <v>1139</v>
      </c>
      <c r="D108" s="303"/>
      <c r="E108" s="303"/>
      <c r="F108" s="326" t="s">
        <v>1140</v>
      </c>
      <c r="G108" s="303"/>
      <c r="H108" s="303" t="s">
        <v>1174</v>
      </c>
      <c r="I108" s="303" t="s">
        <v>1136</v>
      </c>
      <c r="J108" s="303">
        <v>50</v>
      </c>
      <c r="K108" s="317"/>
    </row>
    <row r="109" s="1" customFormat="1" ht="15" customHeight="1">
      <c r="B109" s="328"/>
      <c r="C109" s="303" t="s">
        <v>1142</v>
      </c>
      <c r="D109" s="303"/>
      <c r="E109" s="303"/>
      <c r="F109" s="326" t="s">
        <v>1134</v>
      </c>
      <c r="G109" s="303"/>
      <c r="H109" s="303" t="s">
        <v>1174</v>
      </c>
      <c r="I109" s="303" t="s">
        <v>1144</v>
      </c>
      <c r="J109" s="303"/>
      <c r="K109" s="317"/>
    </row>
    <row r="110" s="1" customFormat="1" ht="15" customHeight="1">
      <c r="B110" s="328"/>
      <c r="C110" s="303" t="s">
        <v>1153</v>
      </c>
      <c r="D110" s="303"/>
      <c r="E110" s="303"/>
      <c r="F110" s="326" t="s">
        <v>1140</v>
      </c>
      <c r="G110" s="303"/>
      <c r="H110" s="303" t="s">
        <v>1174</v>
      </c>
      <c r="I110" s="303" t="s">
        <v>1136</v>
      </c>
      <c r="J110" s="303">
        <v>50</v>
      </c>
      <c r="K110" s="317"/>
    </row>
    <row r="111" s="1" customFormat="1" ht="15" customHeight="1">
      <c r="B111" s="328"/>
      <c r="C111" s="303" t="s">
        <v>1161</v>
      </c>
      <c r="D111" s="303"/>
      <c r="E111" s="303"/>
      <c r="F111" s="326" t="s">
        <v>1140</v>
      </c>
      <c r="G111" s="303"/>
      <c r="H111" s="303" t="s">
        <v>1174</v>
      </c>
      <c r="I111" s="303" t="s">
        <v>1136</v>
      </c>
      <c r="J111" s="303">
        <v>50</v>
      </c>
      <c r="K111" s="317"/>
    </row>
    <row r="112" s="1" customFormat="1" ht="15" customHeight="1">
      <c r="B112" s="328"/>
      <c r="C112" s="303" t="s">
        <v>1159</v>
      </c>
      <c r="D112" s="303"/>
      <c r="E112" s="303"/>
      <c r="F112" s="326" t="s">
        <v>1140</v>
      </c>
      <c r="G112" s="303"/>
      <c r="H112" s="303" t="s">
        <v>1174</v>
      </c>
      <c r="I112" s="303" t="s">
        <v>1136</v>
      </c>
      <c r="J112" s="303">
        <v>50</v>
      </c>
      <c r="K112" s="317"/>
    </row>
    <row r="113" s="1" customFormat="1" ht="15" customHeight="1">
      <c r="B113" s="328"/>
      <c r="C113" s="303" t="s">
        <v>55</v>
      </c>
      <c r="D113" s="303"/>
      <c r="E113" s="303"/>
      <c r="F113" s="326" t="s">
        <v>1134</v>
      </c>
      <c r="G113" s="303"/>
      <c r="H113" s="303" t="s">
        <v>1175</v>
      </c>
      <c r="I113" s="303" t="s">
        <v>1136</v>
      </c>
      <c r="J113" s="303">
        <v>20</v>
      </c>
      <c r="K113" s="317"/>
    </row>
    <row r="114" s="1" customFormat="1" ht="15" customHeight="1">
      <c r="B114" s="328"/>
      <c r="C114" s="303" t="s">
        <v>1176</v>
      </c>
      <c r="D114" s="303"/>
      <c r="E114" s="303"/>
      <c r="F114" s="326" t="s">
        <v>1134</v>
      </c>
      <c r="G114" s="303"/>
      <c r="H114" s="303" t="s">
        <v>1177</v>
      </c>
      <c r="I114" s="303" t="s">
        <v>1136</v>
      </c>
      <c r="J114" s="303">
        <v>120</v>
      </c>
      <c r="K114" s="317"/>
    </row>
    <row r="115" s="1" customFormat="1" ht="15" customHeight="1">
      <c r="B115" s="328"/>
      <c r="C115" s="303" t="s">
        <v>40</v>
      </c>
      <c r="D115" s="303"/>
      <c r="E115" s="303"/>
      <c r="F115" s="326" t="s">
        <v>1134</v>
      </c>
      <c r="G115" s="303"/>
      <c r="H115" s="303" t="s">
        <v>1178</v>
      </c>
      <c r="I115" s="303" t="s">
        <v>1169</v>
      </c>
      <c r="J115" s="303"/>
      <c r="K115" s="317"/>
    </row>
    <row r="116" s="1" customFormat="1" ht="15" customHeight="1">
      <c r="B116" s="328"/>
      <c r="C116" s="303" t="s">
        <v>50</v>
      </c>
      <c r="D116" s="303"/>
      <c r="E116" s="303"/>
      <c r="F116" s="326" t="s">
        <v>1134</v>
      </c>
      <c r="G116" s="303"/>
      <c r="H116" s="303" t="s">
        <v>1179</v>
      </c>
      <c r="I116" s="303" t="s">
        <v>1169</v>
      </c>
      <c r="J116" s="303"/>
      <c r="K116" s="317"/>
    </row>
    <row r="117" s="1" customFormat="1" ht="15" customHeight="1">
      <c r="B117" s="328"/>
      <c r="C117" s="303" t="s">
        <v>59</v>
      </c>
      <c r="D117" s="303"/>
      <c r="E117" s="303"/>
      <c r="F117" s="326" t="s">
        <v>1134</v>
      </c>
      <c r="G117" s="303"/>
      <c r="H117" s="303" t="s">
        <v>1180</v>
      </c>
      <c r="I117" s="303" t="s">
        <v>1181</v>
      </c>
      <c r="J117" s="303"/>
      <c r="K117" s="317"/>
    </row>
    <row r="118" s="1" customFormat="1" ht="15" customHeight="1">
      <c r="B118" s="331"/>
      <c r="C118" s="337"/>
      <c r="D118" s="337"/>
      <c r="E118" s="337"/>
      <c r="F118" s="337"/>
      <c r="G118" s="337"/>
      <c r="H118" s="337"/>
      <c r="I118" s="337"/>
      <c r="J118" s="337"/>
      <c r="K118" s="333"/>
    </row>
    <row r="119" s="1" customFormat="1" ht="18.75" customHeight="1">
      <c r="B119" s="338"/>
      <c r="C119" s="339"/>
      <c r="D119" s="339"/>
      <c r="E119" s="339"/>
      <c r="F119" s="340"/>
      <c r="G119" s="339"/>
      <c r="H119" s="339"/>
      <c r="I119" s="339"/>
      <c r="J119" s="339"/>
      <c r="K119" s="338"/>
    </row>
    <row r="120" s="1" customFormat="1" ht="18.75" customHeight="1">
      <c r="B120" s="311"/>
      <c r="C120" s="311"/>
      <c r="D120" s="311"/>
      <c r="E120" s="311"/>
      <c r="F120" s="311"/>
      <c r="G120" s="311"/>
      <c r="H120" s="311"/>
      <c r="I120" s="311"/>
      <c r="J120" s="311"/>
      <c r="K120" s="311"/>
    </row>
    <row r="121" s="1" customFormat="1" ht="7.5" customHeight="1">
      <c r="B121" s="341"/>
      <c r="C121" s="342"/>
      <c r="D121" s="342"/>
      <c r="E121" s="342"/>
      <c r="F121" s="342"/>
      <c r="G121" s="342"/>
      <c r="H121" s="342"/>
      <c r="I121" s="342"/>
      <c r="J121" s="342"/>
      <c r="K121" s="343"/>
    </row>
    <row r="122" s="1" customFormat="1" ht="45" customHeight="1">
      <c r="B122" s="344"/>
      <c r="C122" s="294" t="s">
        <v>1182</v>
      </c>
      <c r="D122" s="294"/>
      <c r="E122" s="294"/>
      <c r="F122" s="294"/>
      <c r="G122" s="294"/>
      <c r="H122" s="294"/>
      <c r="I122" s="294"/>
      <c r="J122" s="294"/>
      <c r="K122" s="345"/>
    </row>
    <row r="123" s="1" customFormat="1" ht="17.25" customHeight="1">
      <c r="B123" s="346"/>
      <c r="C123" s="318" t="s">
        <v>1128</v>
      </c>
      <c r="D123" s="318"/>
      <c r="E123" s="318"/>
      <c r="F123" s="318" t="s">
        <v>1129</v>
      </c>
      <c r="G123" s="319"/>
      <c r="H123" s="318" t="s">
        <v>56</v>
      </c>
      <c r="I123" s="318" t="s">
        <v>59</v>
      </c>
      <c r="J123" s="318" t="s">
        <v>1130</v>
      </c>
      <c r="K123" s="347"/>
    </row>
    <row r="124" s="1" customFormat="1" ht="17.25" customHeight="1">
      <c r="B124" s="346"/>
      <c r="C124" s="320" t="s">
        <v>1131</v>
      </c>
      <c r="D124" s="320"/>
      <c r="E124" s="320"/>
      <c r="F124" s="321" t="s">
        <v>1132</v>
      </c>
      <c r="G124" s="322"/>
      <c r="H124" s="320"/>
      <c r="I124" s="320"/>
      <c r="J124" s="320" t="s">
        <v>1133</v>
      </c>
      <c r="K124" s="347"/>
    </row>
    <row r="125" s="1" customFormat="1" ht="5.25" customHeight="1">
      <c r="B125" s="348"/>
      <c r="C125" s="323"/>
      <c r="D125" s="323"/>
      <c r="E125" s="323"/>
      <c r="F125" s="323"/>
      <c r="G125" s="349"/>
      <c r="H125" s="323"/>
      <c r="I125" s="323"/>
      <c r="J125" s="323"/>
      <c r="K125" s="350"/>
    </row>
    <row r="126" s="1" customFormat="1" ht="15" customHeight="1">
      <c r="B126" s="348"/>
      <c r="C126" s="303" t="s">
        <v>1137</v>
      </c>
      <c r="D126" s="325"/>
      <c r="E126" s="325"/>
      <c r="F126" s="326" t="s">
        <v>1134</v>
      </c>
      <c r="G126" s="303"/>
      <c r="H126" s="303" t="s">
        <v>1174</v>
      </c>
      <c r="I126" s="303" t="s">
        <v>1136</v>
      </c>
      <c r="J126" s="303">
        <v>120</v>
      </c>
      <c r="K126" s="351"/>
    </row>
    <row r="127" s="1" customFormat="1" ht="15" customHeight="1">
      <c r="B127" s="348"/>
      <c r="C127" s="303" t="s">
        <v>1183</v>
      </c>
      <c r="D127" s="303"/>
      <c r="E127" s="303"/>
      <c r="F127" s="326" t="s">
        <v>1134</v>
      </c>
      <c r="G127" s="303"/>
      <c r="H127" s="303" t="s">
        <v>1184</v>
      </c>
      <c r="I127" s="303" t="s">
        <v>1136</v>
      </c>
      <c r="J127" s="303" t="s">
        <v>1185</v>
      </c>
      <c r="K127" s="351"/>
    </row>
    <row r="128" s="1" customFormat="1" ht="15" customHeight="1">
      <c r="B128" s="348"/>
      <c r="C128" s="303" t="s">
        <v>1082</v>
      </c>
      <c r="D128" s="303"/>
      <c r="E128" s="303"/>
      <c r="F128" s="326" t="s">
        <v>1134</v>
      </c>
      <c r="G128" s="303"/>
      <c r="H128" s="303" t="s">
        <v>1186</v>
      </c>
      <c r="I128" s="303" t="s">
        <v>1136</v>
      </c>
      <c r="J128" s="303" t="s">
        <v>1185</v>
      </c>
      <c r="K128" s="351"/>
    </row>
    <row r="129" s="1" customFormat="1" ht="15" customHeight="1">
      <c r="B129" s="348"/>
      <c r="C129" s="303" t="s">
        <v>1145</v>
      </c>
      <c r="D129" s="303"/>
      <c r="E129" s="303"/>
      <c r="F129" s="326" t="s">
        <v>1140</v>
      </c>
      <c r="G129" s="303"/>
      <c r="H129" s="303" t="s">
        <v>1146</v>
      </c>
      <c r="I129" s="303" t="s">
        <v>1136</v>
      </c>
      <c r="J129" s="303">
        <v>15</v>
      </c>
      <c r="K129" s="351"/>
    </row>
    <row r="130" s="1" customFormat="1" ht="15" customHeight="1">
      <c r="B130" s="348"/>
      <c r="C130" s="329" t="s">
        <v>1147</v>
      </c>
      <c r="D130" s="329"/>
      <c r="E130" s="329"/>
      <c r="F130" s="330" t="s">
        <v>1140</v>
      </c>
      <c r="G130" s="329"/>
      <c r="H130" s="329" t="s">
        <v>1148</v>
      </c>
      <c r="I130" s="329" t="s">
        <v>1136</v>
      </c>
      <c r="J130" s="329">
        <v>15</v>
      </c>
      <c r="K130" s="351"/>
    </row>
    <row r="131" s="1" customFormat="1" ht="15" customHeight="1">
      <c r="B131" s="348"/>
      <c r="C131" s="329" t="s">
        <v>1149</v>
      </c>
      <c r="D131" s="329"/>
      <c r="E131" s="329"/>
      <c r="F131" s="330" t="s">
        <v>1140</v>
      </c>
      <c r="G131" s="329"/>
      <c r="H131" s="329" t="s">
        <v>1150</v>
      </c>
      <c r="I131" s="329" t="s">
        <v>1136</v>
      </c>
      <c r="J131" s="329">
        <v>20</v>
      </c>
      <c r="K131" s="351"/>
    </row>
    <row r="132" s="1" customFormat="1" ht="15" customHeight="1">
      <c r="B132" s="348"/>
      <c r="C132" s="329" t="s">
        <v>1151</v>
      </c>
      <c r="D132" s="329"/>
      <c r="E132" s="329"/>
      <c r="F132" s="330" t="s">
        <v>1140</v>
      </c>
      <c r="G132" s="329"/>
      <c r="H132" s="329" t="s">
        <v>1152</v>
      </c>
      <c r="I132" s="329" t="s">
        <v>1136</v>
      </c>
      <c r="J132" s="329">
        <v>20</v>
      </c>
      <c r="K132" s="351"/>
    </row>
    <row r="133" s="1" customFormat="1" ht="15" customHeight="1">
      <c r="B133" s="348"/>
      <c r="C133" s="303" t="s">
        <v>1139</v>
      </c>
      <c r="D133" s="303"/>
      <c r="E133" s="303"/>
      <c r="F133" s="326" t="s">
        <v>1140</v>
      </c>
      <c r="G133" s="303"/>
      <c r="H133" s="303" t="s">
        <v>1174</v>
      </c>
      <c r="I133" s="303" t="s">
        <v>1136</v>
      </c>
      <c r="J133" s="303">
        <v>50</v>
      </c>
      <c r="K133" s="351"/>
    </row>
    <row r="134" s="1" customFormat="1" ht="15" customHeight="1">
      <c r="B134" s="348"/>
      <c r="C134" s="303" t="s">
        <v>1153</v>
      </c>
      <c r="D134" s="303"/>
      <c r="E134" s="303"/>
      <c r="F134" s="326" t="s">
        <v>1140</v>
      </c>
      <c r="G134" s="303"/>
      <c r="H134" s="303" t="s">
        <v>1174</v>
      </c>
      <c r="I134" s="303" t="s">
        <v>1136</v>
      </c>
      <c r="J134" s="303">
        <v>50</v>
      </c>
      <c r="K134" s="351"/>
    </row>
    <row r="135" s="1" customFormat="1" ht="15" customHeight="1">
      <c r="B135" s="348"/>
      <c r="C135" s="303" t="s">
        <v>1159</v>
      </c>
      <c r="D135" s="303"/>
      <c r="E135" s="303"/>
      <c r="F135" s="326" t="s">
        <v>1140</v>
      </c>
      <c r="G135" s="303"/>
      <c r="H135" s="303" t="s">
        <v>1174</v>
      </c>
      <c r="I135" s="303" t="s">
        <v>1136</v>
      </c>
      <c r="J135" s="303">
        <v>50</v>
      </c>
      <c r="K135" s="351"/>
    </row>
    <row r="136" s="1" customFormat="1" ht="15" customHeight="1">
      <c r="B136" s="348"/>
      <c r="C136" s="303" t="s">
        <v>1161</v>
      </c>
      <c r="D136" s="303"/>
      <c r="E136" s="303"/>
      <c r="F136" s="326" t="s">
        <v>1140</v>
      </c>
      <c r="G136" s="303"/>
      <c r="H136" s="303" t="s">
        <v>1174</v>
      </c>
      <c r="I136" s="303" t="s">
        <v>1136</v>
      </c>
      <c r="J136" s="303">
        <v>50</v>
      </c>
      <c r="K136" s="351"/>
    </row>
    <row r="137" s="1" customFormat="1" ht="15" customHeight="1">
      <c r="B137" s="348"/>
      <c r="C137" s="303" t="s">
        <v>1162</v>
      </c>
      <c r="D137" s="303"/>
      <c r="E137" s="303"/>
      <c r="F137" s="326" t="s">
        <v>1140</v>
      </c>
      <c r="G137" s="303"/>
      <c r="H137" s="303" t="s">
        <v>1187</v>
      </c>
      <c r="I137" s="303" t="s">
        <v>1136</v>
      </c>
      <c r="J137" s="303">
        <v>255</v>
      </c>
      <c r="K137" s="351"/>
    </row>
    <row r="138" s="1" customFormat="1" ht="15" customHeight="1">
      <c r="B138" s="348"/>
      <c r="C138" s="303" t="s">
        <v>1164</v>
      </c>
      <c r="D138" s="303"/>
      <c r="E138" s="303"/>
      <c r="F138" s="326" t="s">
        <v>1134</v>
      </c>
      <c r="G138" s="303"/>
      <c r="H138" s="303" t="s">
        <v>1188</v>
      </c>
      <c r="I138" s="303" t="s">
        <v>1166</v>
      </c>
      <c r="J138" s="303"/>
      <c r="K138" s="351"/>
    </row>
    <row r="139" s="1" customFormat="1" ht="15" customHeight="1">
      <c r="B139" s="348"/>
      <c r="C139" s="303" t="s">
        <v>1167</v>
      </c>
      <c r="D139" s="303"/>
      <c r="E139" s="303"/>
      <c r="F139" s="326" t="s">
        <v>1134</v>
      </c>
      <c r="G139" s="303"/>
      <c r="H139" s="303" t="s">
        <v>1189</v>
      </c>
      <c r="I139" s="303" t="s">
        <v>1169</v>
      </c>
      <c r="J139" s="303"/>
      <c r="K139" s="351"/>
    </row>
    <row r="140" s="1" customFormat="1" ht="15" customHeight="1">
      <c r="B140" s="348"/>
      <c r="C140" s="303" t="s">
        <v>1170</v>
      </c>
      <c r="D140" s="303"/>
      <c r="E140" s="303"/>
      <c r="F140" s="326" t="s">
        <v>1134</v>
      </c>
      <c r="G140" s="303"/>
      <c r="H140" s="303" t="s">
        <v>1170</v>
      </c>
      <c r="I140" s="303" t="s">
        <v>1169</v>
      </c>
      <c r="J140" s="303"/>
      <c r="K140" s="351"/>
    </row>
    <row r="141" s="1" customFormat="1" ht="15" customHeight="1">
      <c r="B141" s="348"/>
      <c r="C141" s="303" t="s">
        <v>40</v>
      </c>
      <c r="D141" s="303"/>
      <c r="E141" s="303"/>
      <c r="F141" s="326" t="s">
        <v>1134</v>
      </c>
      <c r="G141" s="303"/>
      <c r="H141" s="303" t="s">
        <v>1190</v>
      </c>
      <c r="I141" s="303" t="s">
        <v>1169</v>
      </c>
      <c r="J141" s="303"/>
      <c r="K141" s="351"/>
    </row>
    <row r="142" s="1" customFormat="1" ht="15" customHeight="1">
      <c r="B142" s="348"/>
      <c r="C142" s="303" t="s">
        <v>1191</v>
      </c>
      <c r="D142" s="303"/>
      <c r="E142" s="303"/>
      <c r="F142" s="326" t="s">
        <v>1134</v>
      </c>
      <c r="G142" s="303"/>
      <c r="H142" s="303" t="s">
        <v>1192</v>
      </c>
      <c r="I142" s="303" t="s">
        <v>1169</v>
      </c>
      <c r="J142" s="303"/>
      <c r="K142" s="351"/>
    </row>
    <row r="143" s="1" customFormat="1" ht="15" customHeight="1">
      <c r="B143" s="352"/>
      <c r="C143" s="353"/>
      <c r="D143" s="353"/>
      <c r="E143" s="353"/>
      <c r="F143" s="353"/>
      <c r="G143" s="353"/>
      <c r="H143" s="353"/>
      <c r="I143" s="353"/>
      <c r="J143" s="353"/>
      <c r="K143" s="354"/>
    </row>
    <row r="144" s="1" customFormat="1" ht="18.75" customHeight="1">
      <c r="B144" s="339"/>
      <c r="C144" s="339"/>
      <c r="D144" s="339"/>
      <c r="E144" s="339"/>
      <c r="F144" s="340"/>
      <c r="G144" s="339"/>
      <c r="H144" s="339"/>
      <c r="I144" s="339"/>
      <c r="J144" s="339"/>
      <c r="K144" s="339"/>
    </row>
    <row r="145" s="1" customFormat="1" ht="18.75" customHeight="1"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</row>
    <row r="146" s="1" customFormat="1" ht="7.5" customHeight="1">
      <c r="B146" s="312"/>
      <c r="C146" s="313"/>
      <c r="D146" s="313"/>
      <c r="E146" s="313"/>
      <c r="F146" s="313"/>
      <c r="G146" s="313"/>
      <c r="H146" s="313"/>
      <c r="I146" s="313"/>
      <c r="J146" s="313"/>
      <c r="K146" s="314"/>
    </row>
    <row r="147" s="1" customFormat="1" ht="45" customHeight="1">
      <c r="B147" s="315"/>
      <c r="C147" s="316" t="s">
        <v>1193</v>
      </c>
      <c r="D147" s="316"/>
      <c r="E147" s="316"/>
      <c r="F147" s="316"/>
      <c r="G147" s="316"/>
      <c r="H147" s="316"/>
      <c r="I147" s="316"/>
      <c r="J147" s="316"/>
      <c r="K147" s="317"/>
    </row>
    <row r="148" s="1" customFormat="1" ht="17.25" customHeight="1">
      <c r="B148" s="315"/>
      <c r="C148" s="318" t="s">
        <v>1128</v>
      </c>
      <c r="D148" s="318"/>
      <c r="E148" s="318"/>
      <c r="F148" s="318" t="s">
        <v>1129</v>
      </c>
      <c r="G148" s="319"/>
      <c r="H148" s="318" t="s">
        <v>56</v>
      </c>
      <c r="I148" s="318" t="s">
        <v>59</v>
      </c>
      <c r="J148" s="318" t="s">
        <v>1130</v>
      </c>
      <c r="K148" s="317"/>
    </row>
    <row r="149" s="1" customFormat="1" ht="17.25" customHeight="1">
      <c r="B149" s="315"/>
      <c r="C149" s="320" t="s">
        <v>1131</v>
      </c>
      <c r="D149" s="320"/>
      <c r="E149" s="320"/>
      <c r="F149" s="321" t="s">
        <v>1132</v>
      </c>
      <c r="G149" s="322"/>
      <c r="H149" s="320"/>
      <c r="I149" s="320"/>
      <c r="J149" s="320" t="s">
        <v>1133</v>
      </c>
      <c r="K149" s="317"/>
    </row>
    <row r="150" s="1" customFormat="1" ht="5.25" customHeight="1">
      <c r="B150" s="328"/>
      <c r="C150" s="323"/>
      <c r="D150" s="323"/>
      <c r="E150" s="323"/>
      <c r="F150" s="323"/>
      <c r="G150" s="324"/>
      <c r="H150" s="323"/>
      <c r="I150" s="323"/>
      <c r="J150" s="323"/>
      <c r="K150" s="351"/>
    </row>
    <row r="151" s="1" customFormat="1" ht="15" customHeight="1">
      <c r="B151" s="328"/>
      <c r="C151" s="355" t="s">
        <v>1137</v>
      </c>
      <c r="D151" s="303"/>
      <c r="E151" s="303"/>
      <c r="F151" s="356" t="s">
        <v>1134</v>
      </c>
      <c r="G151" s="303"/>
      <c r="H151" s="355" t="s">
        <v>1174</v>
      </c>
      <c r="I151" s="355" t="s">
        <v>1136</v>
      </c>
      <c r="J151" s="355">
        <v>120</v>
      </c>
      <c r="K151" s="351"/>
    </row>
    <row r="152" s="1" customFormat="1" ht="15" customHeight="1">
      <c r="B152" s="328"/>
      <c r="C152" s="355" t="s">
        <v>1183</v>
      </c>
      <c r="D152" s="303"/>
      <c r="E152" s="303"/>
      <c r="F152" s="356" t="s">
        <v>1134</v>
      </c>
      <c r="G152" s="303"/>
      <c r="H152" s="355" t="s">
        <v>1194</v>
      </c>
      <c r="I152" s="355" t="s">
        <v>1136</v>
      </c>
      <c r="J152" s="355" t="s">
        <v>1185</v>
      </c>
      <c r="K152" s="351"/>
    </row>
    <row r="153" s="1" customFormat="1" ht="15" customHeight="1">
      <c r="B153" s="328"/>
      <c r="C153" s="355" t="s">
        <v>1082</v>
      </c>
      <c r="D153" s="303"/>
      <c r="E153" s="303"/>
      <c r="F153" s="356" t="s">
        <v>1134</v>
      </c>
      <c r="G153" s="303"/>
      <c r="H153" s="355" t="s">
        <v>1195</v>
      </c>
      <c r="I153" s="355" t="s">
        <v>1136</v>
      </c>
      <c r="J153" s="355" t="s">
        <v>1185</v>
      </c>
      <c r="K153" s="351"/>
    </row>
    <row r="154" s="1" customFormat="1" ht="15" customHeight="1">
      <c r="B154" s="328"/>
      <c r="C154" s="355" t="s">
        <v>1139</v>
      </c>
      <c r="D154" s="303"/>
      <c r="E154" s="303"/>
      <c r="F154" s="356" t="s">
        <v>1140</v>
      </c>
      <c r="G154" s="303"/>
      <c r="H154" s="355" t="s">
        <v>1174</v>
      </c>
      <c r="I154" s="355" t="s">
        <v>1136</v>
      </c>
      <c r="J154" s="355">
        <v>50</v>
      </c>
      <c r="K154" s="351"/>
    </row>
    <row r="155" s="1" customFormat="1" ht="15" customHeight="1">
      <c r="B155" s="328"/>
      <c r="C155" s="355" t="s">
        <v>1142</v>
      </c>
      <c r="D155" s="303"/>
      <c r="E155" s="303"/>
      <c r="F155" s="356" t="s">
        <v>1134</v>
      </c>
      <c r="G155" s="303"/>
      <c r="H155" s="355" t="s">
        <v>1174</v>
      </c>
      <c r="I155" s="355" t="s">
        <v>1144</v>
      </c>
      <c r="J155" s="355"/>
      <c r="K155" s="351"/>
    </row>
    <row r="156" s="1" customFormat="1" ht="15" customHeight="1">
      <c r="B156" s="328"/>
      <c r="C156" s="355" t="s">
        <v>1153</v>
      </c>
      <c r="D156" s="303"/>
      <c r="E156" s="303"/>
      <c r="F156" s="356" t="s">
        <v>1140</v>
      </c>
      <c r="G156" s="303"/>
      <c r="H156" s="355" t="s">
        <v>1174</v>
      </c>
      <c r="I156" s="355" t="s">
        <v>1136</v>
      </c>
      <c r="J156" s="355">
        <v>50</v>
      </c>
      <c r="K156" s="351"/>
    </row>
    <row r="157" s="1" customFormat="1" ht="15" customHeight="1">
      <c r="B157" s="328"/>
      <c r="C157" s="355" t="s">
        <v>1161</v>
      </c>
      <c r="D157" s="303"/>
      <c r="E157" s="303"/>
      <c r="F157" s="356" t="s">
        <v>1140</v>
      </c>
      <c r="G157" s="303"/>
      <c r="H157" s="355" t="s">
        <v>1174</v>
      </c>
      <c r="I157" s="355" t="s">
        <v>1136</v>
      </c>
      <c r="J157" s="355">
        <v>50</v>
      </c>
      <c r="K157" s="351"/>
    </row>
    <row r="158" s="1" customFormat="1" ht="15" customHeight="1">
      <c r="B158" s="328"/>
      <c r="C158" s="355" t="s">
        <v>1159</v>
      </c>
      <c r="D158" s="303"/>
      <c r="E158" s="303"/>
      <c r="F158" s="356" t="s">
        <v>1140</v>
      </c>
      <c r="G158" s="303"/>
      <c r="H158" s="355" t="s">
        <v>1174</v>
      </c>
      <c r="I158" s="355" t="s">
        <v>1136</v>
      </c>
      <c r="J158" s="355">
        <v>50</v>
      </c>
      <c r="K158" s="351"/>
    </row>
    <row r="159" s="1" customFormat="1" ht="15" customHeight="1">
      <c r="B159" s="328"/>
      <c r="C159" s="355" t="s">
        <v>115</v>
      </c>
      <c r="D159" s="303"/>
      <c r="E159" s="303"/>
      <c r="F159" s="356" t="s">
        <v>1134</v>
      </c>
      <c r="G159" s="303"/>
      <c r="H159" s="355" t="s">
        <v>1196</v>
      </c>
      <c r="I159" s="355" t="s">
        <v>1136</v>
      </c>
      <c r="J159" s="355" t="s">
        <v>1197</v>
      </c>
      <c r="K159" s="351"/>
    </row>
    <row r="160" s="1" customFormat="1" ht="15" customHeight="1">
      <c r="B160" s="328"/>
      <c r="C160" s="355" t="s">
        <v>1198</v>
      </c>
      <c r="D160" s="303"/>
      <c r="E160" s="303"/>
      <c r="F160" s="356" t="s">
        <v>1134</v>
      </c>
      <c r="G160" s="303"/>
      <c r="H160" s="355" t="s">
        <v>1199</v>
      </c>
      <c r="I160" s="355" t="s">
        <v>1169</v>
      </c>
      <c r="J160" s="355"/>
      <c r="K160" s="351"/>
    </row>
    <row r="161" s="1" customFormat="1" ht="15" customHeight="1">
      <c r="B161" s="357"/>
      <c r="C161" s="337"/>
      <c r="D161" s="337"/>
      <c r="E161" s="337"/>
      <c r="F161" s="337"/>
      <c r="G161" s="337"/>
      <c r="H161" s="337"/>
      <c r="I161" s="337"/>
      <c r="J161" s="337"/>
      <c r="K161" s="358"/>
    </row>
    <row r="162" s="1" customFormat="1" ht="18.75" customHeight="1">
      <c r="B162" s="339"/>
      <c r="C162" s="349"/>
      <c r="D162" s="349"/>
      <c r="E162" s="349"/>
      <c r="F162" s="359"/>
      <c r="G162" s="349"/>
      <c r="H162" s="349"/>
      <c r="I162" s="349"/>
      <c r="J162" s="349"/>
      <c r="K162" s="339"/>
    </row>
    <row r="163" s="1" customFormat="1" ht="18.75" customHeight="1">
      <c r="B163" s="311"/>
      <c r="C163" s="311"/>
      <c r="D163" s="311"/>
      <c r="E163" s="311"/>
      <c r="F163" s="311"/>
      <c r="G163" s="311"/>
      <c r="H163" s="311"/>
      <c r="I163" s="311"/>
      <c r="J163" s="311"/>
      <c r="K163" s="311"/>
    </row>
    <row r="164" s="1" customFormat="1" ht="7.5" customHeight="1">
      <c r="B164" s="290"/>
      <c r="C164" s="291"/>
      <c r="D164" s="291"/>
      <c r="E164" s="291"/>
      <c r="F164" s="291"/>
      <c r="G164" s="291"/>
      <c r="H164" s="291"/>
      <c r="I164" s="291"/>
      <c r="J164" s="291"/>
      <c r="K164" s="292"/>
    </row>
    <row r="165" s="1" customFormat="1" ht="45" customHeight="1">
      <c r="B165" s="293"/>
      <c r="C165" s="294" t="s">
        <v>1200</v>
      </c>
      <c r="D165" s="294"/>
      <c r="E165" s="294"/>
      <c r="F165" s="294"/>
      <c r="G165" s="294"/>
      <c r="H165" s="294"/>
      <c r="I165" s="294"/>
      <c r="J165" s="294"/>
      <c r="K165" s="295"/>
    </row>
    <row r="166" s="1" customFormat="1" ht="17.25" customHeight="1">
      <c r="B166" s="293"/>
      <c r="C166" s="318" t="s">
        <v>1128</v>
      </c>
      <c r="D166" s="318"/>
      <c r="E166" s="318"/>
      <c r="F166" s="318" t="s">
        <v>1129</v>
      </c>
      <c r="G166" s="360"/>
      <c r="H166" s="361" t="s">
        <v>56</v>
      </c>
      <c r="I166" s="361" t="s">
        <v>59</v>
      </c>
      <c r="J166" s="318" t="s">
        <v>1130</v>
      </c>
      <c r="K166" s="295"/>
    </row>
    <row r="167" s="1" customFormat="1" ht="17.25" customHeight="1">
      <c r="B167" s="296"/>
      <c r="C167" s="320" t="s">
        <v>1131</v>
      </c>
      <c r="D167" s="320"/>
      <c r="E167" s="320"/>
      <c r="F167" s="321" t="s">
        <v>1132</v>
      </c>
      <c r="G167" s="362"/>
      <c r="H167" s="363"/>
      <c r="I167" s="363"/>
      <c r="J167" s="320" t="s">
        <v>1133</v>
      </c>
      <c r="K167" s="298"/>
    </row>
    <row r="168" s="1" customFormat="1" ht="5.25" customHeight="1">
      <c r="B168" s="328"/>
      <c r="C168" s="323"/>
      <c r="D168" s="323"/>
      <c r="E168" s="323"/>
      <c r="F168" s="323"/>
      <c r="G168" s="324"/>
      <c r="H168" s="323"/>
      <c r="I168" s="323"/>
      <c r="J168" s="323"/>
      <c r="K168" s="351"/>
    </row>
    <row r="169" s="1" customFormat="1" ht="15" customHeight="1">
      <c r="B169" s="328"/>
      <c r="C169" s="303" t="s">
        <v>1137</v>
      </c>
      <c r="D169" s="303"/>
      <c r="E169" s="303"/>
      <c r="F169" s="326" t="s">
        <v>1134</v>
      </c>
      <c r="G169" s="303"/>
      <c r="H169" s="303" t="s">
        <v>1174</v>
      </c>
      <c r="I169" s="303" t="s">
        <v>1136</v>
      </c>
      <c r="J169" s="303">
        <v>120</v>
      </c>
      <c r="K169" s="351"/>
    </row>
    <row r="170" s="1" customFormat="1" ht="15" customHeight="1">
      <c r="B170" s="328"/>
      <c r="C170" s="303" t="s">
        <v>1183</v>
      </c>
      <c r="D170" s="303"/>
      <c r="E170" s="303"/>
      <c r="F170" s="326" t="s">
        <v>1134</v>
      </c>
      <c r="G170" s="303"/>
      <c r="H170" s="303" t="s">
        <v>1184</v>
      </c>
      <c r="I170" s="303" t="s">
        <v>1136</v>
      </c>
      <c r="J170" s="303" t="s">
        <v>1185</v>
      </c>
      <c r="K170" s="351"/>
    </row>
    <row r="171" s="1" customFormat="1" ht="15" customHeight="1">
      <c r="B171" s="328"/>
      <c r="C171" s="303" t="s">
        <v>1082</v>
      </c>
      <c r="D171" s="303"/>
      <c r="E171" s="303"/>
      <c r="F171" s="326" t="s">
        <v>1134</v>
      </c>
      <c r="G171" s="303"/>
      <c r="H171" s="303" t="s">
        <v>1201</v>
      </c>
      <c r="I171" s="303" t="s">
        <v>1136</v>
      </c>
      <c r="J171" s="303" t="s">
        <v>1185</v>
      </c>
      <c r="K171" s="351"/>
    </row>
    <row r="172" s="1" customFormat="1" ht="15" customHeight="1">
      <c r="B172" s="328"/>
      <c r="C172" s="303" t="s">
        <v>1139</v>
      </c>
      <c r="D172" s="303"/>
      <c r="E172" s="303"/>
      <c r="F172" s="326" t="s">
        <v>1140</v>
      </c>
      <c r="G172" s="303"/>
      <c r="H172" s="303" t="s">
        <v>1201</v>
      </c>
      <c r="I172" s="303" t="s">
        <v>1136</v>
      </c>
      <c r="J172" s="303">
        <v>50</v>
      </c>
      <c r="K172" s="351"/>
    </row>
    <row r="173" s="1" customFormat="1" ht="15" customHeight="1">
      <c r="B173" s="328"/>
      <c r="C173" s="303" t="s">
        <v>1142</v>
      </c>
      <c r="D173" s="303"/>
      <c r="E173" s="303"/>
      <c r="F173" s="326" t="s">
        <v>1134</v>
      </c>
      <c r="G173" s="303"/>
      <c r="H173" s="303" t="s">
        <v>1201</v>
      </c>
      <c r="I173" s="303" t="s">
        <v>1144</v>
      </c>
      <c r="J173" s="303"/>
      <c r="K173" s="351"/>
    </row>
    <row r="174" s="1" customFormat="1" ht="15" customHeight="1">
      <c r="B174" s="328"/>
      <c r="C174" s="303" t="s">
        <v>1153</v>
      </c>
      <c r="D174" s="303"/>
      <c r="E174" s="303"/>
      <c r="F174" s="326" t="s">
        <v>1140</v>
      </c>
      <c r="G174" s="303"/>
      <c r="H174" s="303" t="s">
        <v>1201</v>
      </c>
      <c r="I174" s="303" t="s">
        <v>1136</v>
      </c>
      <c r="J174" s="303">
        <v>50</v>
      </c>
      <c r="K174" s="351"/>
    </row>
    <row r="175" s="1" customFormat="1" ht="15" customHeight="1">
      <c r="B175" s="328"/>
      <c r="C175" s="303" t="s">
        <v>1161</v>
      </c>
      <c r="D175" s="303"/>
      <c r="E175" s="303"/>
      <c r="F175" s="326" t="s">
        <v>1140</v>
      </c>
      <c r="G175" s="303"/>
      <c r="H175" s="303" t="s">
        <v>1201</v>
      </c>
      <c r="I175" s="303" t="s">
        <v>1136</v>
      </c>
      <c r="J175" s="303">
        <v>50</v>
      </c>
      <c r="K175" s="351"/>
    </row>
    <row r="176" s="1" customFormat="1" ht="15" customHeight="1">
      <c r="B176" s="328"/>
      <c r="C176" s="303" t="s">
        <v>1159</v>
      </c>
      <c r="D176" s="303"/>
      <c r="E176" s="303"/>
      <c r="F176" s="326" t="s">
        <v>1140</v>
      </c>
      <c r="G176" s="303"/>
      <c r="H176" s="303" t="s">
        <v>1201</v>
      </c>
      <c r="I176" s="303" t="s">
        <v>1136</v>
      </c>
      <c r="J176" s="303">
        <v>50</v>
      </c>
      <c r="K176" s="351"/>
    </row>
    <row r="177" s="1" customFormat="1" ht="15" customHeight="1">
      <c r="B177" s="328"/>
      <c r="C177" s="303" t="s">
        <v>122</v>
      </c>
      <c r="D177" s="303"/>
      <c r="E177" s="303"/>
      <c r="F177" s="326" t="s">
        <v>1134</v>
      </c>
      <c r="G177" s="303"/>
      <c r="H177" s="303" t="s">
        <v>1202</v>
      </c>
      <c r="I177" s="303" t="s">
        <v>1203</v>
      </c>
      <c r="J177" s="303"/>
      <c r="K177" s="351"/>
    </row>
    <row r="178" s="1" customFormat="1" ht="15" customHeight="1">
      <c r="B178" s="328"/>
      <c r="C178" s="303" t="s">
        <v>59</v>
      </c>
      <c r="D178" s="303"/>
      <c r="E178" s="303"/>
      <c r="F178" s="326" t="s">
        <v>1134</v>
      </c>
      <c r="G178" s="303"/>
      <c r="H178" s="303" t="s">
        <v>1204</v>
      </c>
      <c r="I178" s="303" t="s">
        <v>1205</v>
      </c>
      <c r="J178" s="303">
        <v>1</v>
      </c>
      <c r="K178" s="351"/>
    </row>
    <row r="179" s="1" customFormat="1" ht="15" customHeight="1">
      <c r="B179" s="328"/>
      <c r="C179" s="303" t="s">
        <v>55</v>
      </c>
      <c r="D179" s="303"/>
      <c r="E179" s="303"/>
      <c r="F179" s="326" t="s">
        <v>1134</v>
      </c>
      <c r="G179" s="303"/>
      <c r="H179" s="303" t="s">
        <v>1206</v>
      </c>
      <c r="I179" s="303" t="s">
        <v>1136</v>
      </c>
      <c r="J179" s="303">
        <v>20</v>
      </c>
      <c r="K179" s="351"/>
    </row>
    <row r="180" s="1" customFormat="1" ht="15" customHeight="1">
      <c r="B180" s="328"/>
      <c r="C180" s="303" t="s">
        <v>56</v>
      </c>
      <c r="D180" s="303"/>
      <c r="E180" s="303"/>
      <c r="F180" s="326" t="s">
        <v>1134</v>
      </c>
      <c r="G180" s="303"/>
      <c r="H180" s="303" t="s">
        <v>1207</v>
      </c>
      <c r="I180" s="303" t="s">
        <v>1136</v>
      </c>
      <c r="J180" s="303">
        <v>255</v>
      </c>
      <c r="K180" s="351"/>
    </row>
    <row r="181" s="1" customFormat="1" ht="15" customHeight="1">
      <c r="B181" s="328"/>
      <c r="C181" s="303" t="s">
        <v>123</v>
      </c>
      <c r="D181" s="303"/>
      <c r="E181" s="303"/>
      <c r="F181" s="326" t="s">
        <v>1134</v>
      </c>
      <c r="G181" s="303"/>
      <c r="H181" s="303" t="s">
        <v>1098</v>
      </c>
      <c r="I181" s="303" t="s">
        <v>1136</v>
      </c>
      <c r="J181" s="303">
        <v>10</v>
      </c>
      <c r="K181" s="351"/>
    </row>
    <row r="182" s="1" customFormat="1" ht="15" customHeight="1">
      <c r="B182" s="328"/>
      <c r="C182" s="303" t="s">
        <v>124</v>
      </c>
      <c r="D182" s="303"/>
      <c r="E182" s="303"/>
      <c r="F182" s="326" t="s">
        <v>1134</v>
      </c>
      <c r="G182" s="303"/>
      <c r="H182" s="303" t="s">
        <v>1208</v>
      </c>
      <c r="I182" s="303" t="s">
        <v>1169</v>
      </c>
      <c r="J182" s="303"/>
      <c r="K182" s="351"/>
    </row>
    <row r="183" s="1" customFormat="1" ht="15" customHeight="1">
      <c r="B183" s="328"/>
      <c r="C183" s="303" t="s">
        <v>1209</v>
      </c>
      <c r="D183" s="303"/>
      <c r="E183" s="303"/>
      <c r="F183" s="326" t="s">
        <v>1134</v>
      </c>
      <c r="G183" s="303"/>
      <c r="H183" s="303" t="s">
        <v>1210</v>
      </c>
      <c r="I183" s="303" t="s">
        <v>1169</v>
      </c>
      <c r="J183" s="303"/>
      <c r="K183" s="351"/>
    </row>
    <row r="184" s="1" customFormat="1" ht="15" customHeight="1">
      <c r="B184" s="328"/>
      <c r="C184" s="303" t="s">
        <v>1198</v>
      </c>
      <c r="D184" s="303"/>
      <c r="E184" s="303"/>
      <c r="F184" s="326" t="s">
        <v>1134</v>
      </c>
      <c r="G184" s="303"/>
      <c r="H184" s="303" t="s">
        <v>1211</v>
      </c>
      <c r="I184" s="303" t="s">
        <v>1169</v>
      </c>
      <c r="J184" s="303"/>
      <c r="K184" s="351"/>
    </row>
    <row r="185" s="1" customFormat="1" ht="15" customHeight="1">
      <c r="B185" s="328"/>
      <c r="C185" s="303" t="s">
        <v>126</v>
      </c>
      <c r="D185" s="303"/>
      <c r="E185" s="303"/>
      <c r="F185" s="326" t="s">
        <v>1140</v>
      </c>
      <c r="G185" s="303"/>
      <c r="H185" s="303" t="s">
        <v>1212</v>
      </c>
      <c r="I185" s="303" t="s">
        <v>1136</v>
      </c>
      <c r="J185" s="303">
        <v>50</v>
      </c>
      <c r="K185" s="351"/>
    </row>
    <row r="186" s="1" customFormat="1" ht="15" customHeight="1">
      <c r="B186" s="328"/>
      <c r="C186" s="303" t="s">
        <v>1213</v>
      </c>
      <c r="D186" s="303"/>
      <c r="E186" s="303"/>
      <c r="F186" s="326" t="s">
        <v>1140</v>
      </c>
      <c r="G186" s="303"/>
      <c r="H186" s="303" t="s">
        <v>1214</v>
      </c>
      <c r="I186" s="303" t="s">
        <v>1215</v>
      </c>
      <c r="J186" s="303"/>
      <c r="K186" s="351"/>
    </row>
    <row r="187" s="1" customFormat="1" ht="15" customHeight="1">
      <c r="B187" s="328"/>
      <c r="C187" s="303" t="s">
        <v>1216</v>
      </c>
      <c r="D187" s="303"/>
      <c r="E187" s="303"/>
      <c r="F187" s="326" t="s">
        <v>1140</v>
      </c>
      <c r="G187" s="303"/>
      <c r="H187" s="303" t="s">
        <v>1217</v>
      </c>
      <c r="I187" s="303" t="s">
        <v>1215</v>
      </c>
      <c r="J187" s="303"/>
      <c r="K187" s="351"/>
    </row>
    <row r="188" s="1" customFormat="1" ht="15" customHeight="1">
      <c r="B188" s="328"/>
      <c r="C188" s="303" t="s">
        <v>1218</v>
      </c>
      <c r="D188" s="303"/>
      <c r="E188" s="303"/>
      <c r="F188" s="326" t="s">
        <v>1140</v>
      </c>
      <c r="G188" s="303"/>
      <c r="H188" s="303" t="s">
        <v>1219</v>
      </c>
      <c r="I188" s="303" t="s">
        <v>1215</v>
      </c>
      <c r="J188" s="303"/>
      <c r="K188" s="351"/>
    </row>
    <row r="189" s="1" customFormat="1" ht="15" customHeight="1">
      <c r="B189" s="328"/>
      <c r="C189" s="364" t="s">
        <v>1220</v>
      </c>
      <c r="D189" s="303"/>
      <c r="E189" s="303"/>
      <c r="F189" s="326" t="s">
        <v>1140</v>
      </c>
      <c r="G189" s="303"/>
      <c r="H189" s="303" t="s">
        <v>1221</v>
      </c>
      <c r="I189" s="303" t="s">
        <v>1222</v>
      </c>
      <c r="J189" s="365" t="s">
        <v>1223</v>
      </c>
      <c r="K189" s="351"/>
    </row>
    <row r="190" s="1" customFormat="1" ht="15" customHeight="1">
      <c r="B190" s="328"/>
      <c r="C190" s="364" t="s">
        <v>44</v>
      </c>
      <c r="D190" s="303"/>
      <c r="E190" s="303"/>
      <c r="F190" s="326" t="s">
        <v>1134</v>
      </c>
      <c r="G190" s="303"/>
      <c r="H190" s="300" t="s">
        <v>1224</v>
      </c>
      <c r="I190" s="303" t="s">
        <v>1225</v>
      </c>
      <c r="J190" s="303"/>
      <c r="K190" s="351"/>
    </row>
    <row r="191" s="1" customFormat="1" ht="15" customHeight="1">
      <c r="B191" s="328"/>
      <c r="C191" s="364" t="s">
        <v>1226</v>
      </c>
      <c r="D191" s="303"/>
      <c r="E191" s="303"/>
      <c r="F191" s="326" t="s">
        <v>1134</v>
      </c>
      <c r="G191" s="303"/>
      <c r="H191" s="303" t="s">
        <v>1227</v>
      </c>
      <c r="I191" s="303" t="s">
        <v>1169</v>
      </c>
      <c r="J191" s="303"/>
      <c r="K191" s="351"/>
    </row>
    <row r="192" s="1" customFormat="1" ht="15" customHeight="1">
      <c r="B192" s="328"/>
      <c r="C192" s="364" t="s">
        <v>1228</v>
      </c>
      <c r="D192" s="303"/>
      <c r="E192" s="303"/>
      <c r="F192" s="326" t="s">
        <v>1134</v>
      </c>
      <c r="G192" s="303"/>
      <c r="H192" s="303" t="s">
        <v>1229</v>
      </c>
      <c r="I192" s="303" t="s">
        <v>1169</v>
      </c>
      <c r="J192" s="303"/>
      <c r="K192" s="351"/>
    </row>
    <row r="193" s="1" customFormat="1" ht="15" customHeight="1">
      <c r="B193" s="328"/>
      <c r="C193" s="364" t="s">
        <v>1230</v>
      </c>
      <c r="D193" s="303"/>
      <c r="E193" s="303"/>
      <c r="F193" s="326" t="s">
        <v>1140</v>
      </c>
      <c r="G193" s="303"/>
      <c r="H193" s="303" t="s">
        <v>1231</v>
      </c>
      <c r="I193" s="303" t="s">
        <v>1169</v>
      </c>
      <c r="J193" s="303"/>
      <c r="K193" s="351"/>
    </row>
    <row r="194" s="1" customFormat="1" ht="15" customHeight="1">
      <c r="B194" s="357"/>
      <c r="C194" s="366"/>
      <c r="D194" s="337"/>
      <c r="E194" s="337"/>
      <c r="F194" s="337"/>
      <c r="G194" s="337"/>
      <c r="H194" s="337"/>
      <c r="I194" s="337"/>
      <c r="J194" s="337"/>
      <c r="K194" s="358"/>
    </row>
    <row r="195" s="1" customFormat="1" ht="18.75" customHeight="1">
      <c r="B195" s="339"/>
      <c r="C195" s="349"/>
      <c r="D195" s="349"/>
      <c r="E195" s="349"/>
      <c r="F195" s="359"/>
      <c r="G195" s="349"/>
      <c r="H195" s="349"/>
      <c r="I195" s="349"/>
      <c r="J195" s="349"/>
      <c r="K195" s="339"/>
    </row>
    <row r="196" s="1" customFormat="1" ht="18.75" customHeight="1">
      <c r="B196" s="339"/>
      <c r="C196" s="349"/>
      <c r="D196" s="349"/>
      <c r="E196" s="349"/>
      <c r="F196" s="359"/>
      <c r="G196" s="349"/>
      <c r="H196" s="349"/>
      <c r="I196" s="349"/>
      <c r="J196" s="349"/>
      <c r="K196" s="339"/>
    </row>
    <row r="197" s="1" customFormat="1" ht="18.75" customHeight="1">
      <c r="B197" s="311"/>
      <c r="C197" s="311"/>
      <c r="D197" s="311"/>
      <c r="E197" s="311"/>
      <c r="F197" s="311"/>
      <c r="G197" s="311"/>
      <c r="H197" s="311"/>
      <c r="I197" s="311"/>
      <c r="J197" s="311"/>
      <c r="K197" s="311"/>
    </row>
    <row r="198" s="1" customFormat="1" ht="13.5">
      <c r="B198" s="290"/>
      <c r="C198" s="291"/>
      <c r="D198" s="291"/>
      <c r="E198" s="291"/>
      <c r="F198" s="291"/>
      <c r="G198" s="291"/>
      <c r="H198" s="291"/>
      <c r="I198" s="291"/>
      <c r="J198" s="291"/>
      <c r="K198" s="292"/>
    </row>
    <row r="199" s="1" customFormat="1" ht="21">
      <c r="B199" s="293"/>
      <c r="C199" s="294" t="s">
        <v>1232</v>
      </c>
      <c r="D199" s="294"/>
      <c r="E199" s="294"/>
      <c r="F199" s="294"/>
      <c r="G199" s="294"/>
      <c r="H199" s="294"/>
      <c r="I199" s="294"/>
      <c r="J199" s="294"/>
      <c r="K199" s="295"/>
    </row>
    <row r="200" s="1" customFormat="1" ht="25.5" customHeight="1">
      <c r="B200" s="293"/>
      <c r="C200" s="367" t="s">
        <v>1233</v>
      </c>
      <c r="D200" s="367"/>
      <c r="E200" s="367"/>
      <c r="F200" s="367" t="s">
        <v>1234</v>
      </c>
      <c r="G200" s="368"/>
      <c r="H200" s="367" t="s">
        <v>1235</v>
      </c>
      <c r="I200" s="367"/>
      <c r="J200" s="367"/>
      <c r="K200" s="295"/>
    </row>
    <row r="201" s="1" customFormat="1" ht="5.25" customHeight="1">
      <c r="B201" s="328"/>
      <c r="C201" s="323"/>
      <c r="D201" s="323"/>
      <c r="E201" s="323"/>
      <c r="F201" s="323"/>
      <c r="G201" s="349"/>
      <c r="H201" s="323"/>
      <c r="I201" s="323"/>
      <c r="J201" s="323"/>
      <c r="K201" s="351"/>
    </row>
    <row r="202" s="1" customFormat="1" ht="15" customHeight="1">
      <c r="B202" s="328"/>
      <c r="C202" s="303" t="s">
        <v>1225</v>
      </c>
      <c r="D202" s="303"/>
      <c r="E202" s="303"/>
      <c r="F202" s="326" t="s">
        <v>45</v>
      </c>
      <c r="G202" s="303"/>
      <c r="H202" s="303" t="s">
        <v>1236</v>
      </c>
      <c r="I202" s="303"/>
      <c r="J202" s="303"/>
      <c r="K202" s="351"/>
    </row>
    <row r="203" s="1" customFormat="1" ht="15" customHeight="1">
      <c r="B203" s="328"/>
      <c r="C203" s="303"/>
      <c r="D203" s="303"/>
      <c r="E203" s="303"/>
      <c r="F203" s="326" t="s">
        <v>46</v>
      </c>
      <c r="G203" s="303"/>
      <c r="H203" s="303" t="s">
        <v>1237</v>
      </c>
      <c r="I203" s="303"/>
      <c r="J203" s="303"/>
      <c r="K203" s="351"/>
    </row>
    <row r="204" s="1" customFormat="1" ht="15" customHeight="1">
      <c r="B204" s="328"/>
      <c r="C204" s="303"/>
      <c r="D204" s="303"/>
      <c r="E204" s="303"/>
      <c r="F204" s="326" t="s">
        <v>49</v>
      </c>
      <c r="G204" s="303"/>
      <c r="H204" s="303" t="s">
        <v>1238</v>
      </c>
      <c r="I204" s="303"/>
      <c r="J204" s="303"/>
      <c r="K204" s="351"/>
    </row>
    <row r="205" s="1" customFormat="1" ht="15" customHeight="1">
      <c r="B205" s="328"/>
      <c r="C205" s="303"/>
      <c r="D205" s="303"/>
      <c r="E205" s="303"/>
      <c r="F205" s="326" t="s">
        <v>47</v>
      </c>
      <c r="G205" s="303"/>
      <c r="H205" s="303" t="s">
        <v>1239</v>
      </c>
      <c r="I205" s="303"/>
      <c r="J205" s="303"/>
      <c r="K205" s="351"/>
    </row>
    <row r="206" s="1" customFormat="1" ht="15" customHeight="1">
      <c r="B206" s="328"/>
      <c r="C206" s="303"/>
      <c r="D206" s="303"/>
      <c r="E206" s="303"/>
      <c r="F206" s="326" t="s">
        <v>48</v>
      </c>
      <c r="G206" s="303"/>
      <c r="H206" s="303" t="s">
        <v>1240</v>
      </c>
      <c r="I206" s="303"/>
      <c r="J206" s="303"/>
      <c r="K206" s="351"/>
    </row>
    <row r="207" s="1" customFormat="1" ht="15" customHeight="1">
      <c r="B207" s="328"/>
      <c r="C207" s="303"/>
      <c r="D207" s="303"/>
      <c r="E207" s="303"/>
      <c r="F207" s="326"/>
      <c r="G207" s="303"/>
      <c r="H207" s="303"/>
      <c r="I207" s="303"/>
      <c r="J207" s="303"/>
      <c r="K207" s="351"/>
    </row>
    <row r="208" s="1" customFormat="1" ht="15" customHeight="1">
      <c r="B208" s="328"/>
      <c r="C208" s="303" t="s">
        <v>1181</v>
      </c>
      <c r="D208" s="303"/>
      <c r="E208" s="303"/>
      <c r="F208" s="326" t="s">
        <v>81</v>
      </c>
      <c r="G208" s="303"/>
      <c r="H208" s="303" t="s">
        <v>1241</v>
      </c>
      <c r="I208" s="303"/>
      <c r="J208" s="303"/>
      <c r="K208" s="351"/>
    </row>
    <row r="209" s="1" customFormat="1" ht="15" customHeight="1">
      <c r="B209" s="328"/>
      <c r="C209" s="303"/>
      <c r="D209" s="303"/>
      <c r="E209" s="303"/>
      <c r="F209" s="326" t="s">
        <v>1077</v>
      </c>
      <c r="G209" s="303"/>
      <c r="H209" s="303" t="s">
        <v>1078</v>
      </c>
      <c r="I209" s="303"/>
      <c r="J209" s="303"/>
      <c r="K209" s="351"/>
    </row>
    <row r="210" s="1" customFormat="1" ht="15" customHeight="1">
      <c r="B210" s="328"/>
      <c r="C210" s="303"/>
      <c r="D210" s="303"/>
      <c r="E210" s="303"/>
      <c r="F210" s="326" t="s">
        <v>1075</v>
      </c>
      <c r="G210" s="303"/>
      <c r="H210" s="303" t="s">
        <v>1242</v>
      </c>
      <c r="I210" s="303"/>
      <c r="J210" s="303"/>
      <c r="K210" s="351"/>
    </row>
    <row r="211" s="1" customFormat="1" ht="15" customHeight="1">
      <c r="B211" s="369"/>
      <c r="C211" s="303"/>
      <c r="D211" s="303"/>
      <c r="E211" s="303"/>
      <c r="F211" s="326" t="s">
        <v>108</v>
      </c>
      <c r="G211" s="364"/>
      <c r="H211" s="355" t="s">
        <v>1079</v>
      </c>
      <c r="I211" s="355"/>
      <c r="J211" s="355"/>
      <c r="K211" s="370"/>
    </row>
    <row r="212" s="1" customFormat="1" ht="15" customHeight="1">
      <c r="B212" s="369"/>
      <c r="C212" s="303"/>
      <c r="D212" s="303"/>
      <c r="E212" s="303"/>
      <c r="F212" s="326" t="s">
        <v>1080</v>
      </c>
      <c r="G212" s="364"/>
      <c r="H212" s="355" t="s">
        <v>1243</v>
      </c>
      <c r="I212" s="355"/>
      <c r="J212" s="355"/>
      <c r="K212" s="370"/>
    </row>
    <row r="213" s="1" customFormat="1" ht="15" customHeight="1">
      <c r="B213" s="369"/>
      <c r="C213" s="303"/>
      <c r="D213" s="303"/>
      <c r="E213" s="303"/>
      <c r="F213" s="326"/>
      <c r="G213" s="364"/>
      <c r="H213" s="355"/>
      <c r="I213" s="355"/>
      <c r="J213" s="355"/>
      <c r="K213" s="370"/>
    </row>
    <row r="214" s="1" customFormat="1" ht="15" customHeight="1">
      <c r="B214" s="369"/>
      <c r="C214" s="303" t="s">
        <v>1205</v>
      </c>
      <c r="D214" s="303"/>
      <c r="E214" s="303"/>
      <c r="F214" s="326">
        <v>1</v>
      </c>
      <c r="G214" s="364"/>
      <c r="H214" s="355" t="s">
        <v>1244</v>
      </c>
      <c r="I214" s="355"/>
      <c r="J214" s="355"/>
      <c r="K214" s="370"/>
    </row>
    <row r="215" s="1" customFormat="1" ht="15" customHeight="1">
      <c r="B215" s="369"/>
      <c r="C215" s="303"/>
      <c r="D215" s="303"/>
      <c r="E215" s="303"/>
      <c r="F215" s="326">
        <v>2</v>
      </c>
      <c r="G215" s="364"/>
      <c r="H215" s="355" t="s">
        <v>1245</v>
      </c>
      <c r="I215" s="355"/>
      <c r="J215" s="355"/>
      <c r="K215" s="370"/>
    </row>
    <row r="216" s="1" customFormat="1" ht="15" customHeight="1">
      <c r="B216" s="369"/>
      <c r="C216" s="303"/>
      <c r="D216" s="303"/>
      <c r="E216" s="303"/>
      <c r="F216" s="326">
        <v>3</v>
      </c>
      <c r="G216" s="364"/>
      <c r="H216" s="355" t="s">
        <v>1246</v>
      </c>
      <c r="I216" s="355"/>
      <c r="J216" s="355"/>
      <c r="K216" s="370"/>
    </row>
    <row r="217" s="1" customFormat="1" ht="15" customHeight="1">
      <c r="B217" s="369"/>
      <c r="C217" s="303"/>
      <c r="D217" s="303"/>
      <c r="E217" s="303"/>
      <c r="F217" s="326">
        <v>4</v>
      </c>
      <c r="G217" s="364"/>
      <c r="H217" s="355" t="s">
        <v>1247</v>
      </c>
      <c r="I217" s="355"/>
      <c r="J217" s="355"/>
      <c r="K217" s="370"/>
    </row>
    <row r="218" s="1" customFormat="1" ht="12.75" customHeight="1">
      <c r="B218" s="371"/>
      <c r="C218" s="372"/>
      <c r="D218" s="372"/>
      <c r="E218" s="372"/>
      <c r="F218" s="372"/>
      <c r="G218" s="372"/>
      <c r="H218" s="372"/>
      <c r="I218" s="372"/>
      <c r="J218" s="372"/>
      <c r="K218" s="37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110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Ozelenění biokoridorů LBK5, LB6 a biocentra BC1 v k.ú. Polerady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113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ROUND((SUM(BE82:BE171)),  2)</f>
        <v>0</v>
      </c>
      <c r="G33" s="39"/>
      <c r="H33" s="39"/>
      <c r="I33" s="149">
        <v>0.20999999999999999</v>
      </c>
      <c r="J33" s="148">
        <f>ROUND(((SUM(BE82:BE171))*I33),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ROUND((SUM(BF82:BF171)),  2)</f>
        <v>0</v>
      </c>
      <c r="G34" s="39"/>
      <c r="H34" s="39"/>
      <c r="I34" s="149">
        <v>0.14999999999999999</v>
      </c>
      <c r="J34" s="148">
        <f>ROUND(((SUM(BF82:BF171))*I34),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ROUND((SUM(BG82:BG171)),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ROUND((SUM(BH82:BH171)),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ROUND((SUM(BI82:BI171)),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Ozelenění biokoridorů LBK5, LB6 a biocentra BC1 v k.ú. Polerady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SO-01 - Zemní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Polerady</v>
      </c>
      <c r="G52" s="41"/>
      <c r="H52" s="41"/>
      <c r="I52" s="33" t="s">
        <v>23</v>
      </c>
      <c r="J52" s="73" t="str">
        <f>IF(J12="","",J12)</f>
        <v>2. 2. 2023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úřad, KPÚ pro Středočeský kraj</v>
      </c>
      <c r="G54" s="41"/>
      <c r="H54" s="41"/>
      <c r="I54" s="33" t="s">
        <v>32</v>
      </c>
      <c r="J54" s="37" t="str">
        <f>E21</f>
        <v xml:space="preserve">ATELIER FONTES 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115</v>
      </c>
      <c r="D57" s="163"/>
      <c r="E57" s="163"/>
      <c r="F57" s="163"/>
      <c r="G57" s="163"/>
      <c r="H57" s="163"/>
      <c r="I57" s="163"/>
      <c r="J57" s="164" t="s">
        <v>116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117</v>
      </c>
    </row>
    <row r="60" s="9" customFormat="1" ht="24.96" customHeight="1">
      <c r="A60" s="9"/>
      <c r="B60" s="166"/>
      <c r="C60" s="167"/>
      <c r="D60" s="168" t="s">
        <v>118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119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120</v>
      </c>
      <c r="E62" s="175"/>
      <c r="F62" s="175"/>
      <c r="G62" s="175"/>
      <c r="H62" s="175"/>
      <c r="I62" s="175"/>
      <c r="J62" s="176">
        <f>J139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Ozelenění biokoridorů LBK5, LB6 a biocentra BC1 v k.ú. Polerady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111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SO-01 - Zemní práce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Polerady</v>
      </c>
      <c r="G76" s="41"/>
      <c r="H76" s="41"/>
      <c r="I76" s="33" t="s">
        <v>23</v>
      </c>
      <c r="J76" s="73" t="str">
        <f>IF(J12="","",J12)</f>
        <v>2. 2. 2023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Státní pozemkový úřad, KPÚ pro Středočeský kraj</v>
      </c>
      <c r="G78" s="41"/>
      <c r="H78" s="41"/>
      <c r="I78" s="33" t="s">
        <v>32</v>
      </c>
      <c r="J78" s="37" t="str">
        <f>E21</f>
        <v xml:space="preserve">ATELIER FONTES 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122</v>
      </c>
      <c r="D81" s="181" t="s">
        <v>59</v>
      </c>
      <c r="E81" s="181" t="s">
        <v>55</v>
      </c>
      <c r="F81" s="181" t="s">
        <v>56</v>
      </c>
      <c r="G81" s="181" t="s">
        <v>123</v>
      </c>
      <c r="H81" s="181" t="s">
        <v>124</v>
      </c>
      <c r="I81" s="181" t="s">
        <v>125</v>
      </c>
      <c r="J81" s="181" t="s">
        <v>116</v>
      </c>
      <c r="K81" s="182" t="s">
        <v>126</v>
      </c>
      <c r="L81" s="183"/>
      <c r="M81" s="93" t="s">
        <v>19</v>
      </c>
      <c r="N81" s="94" t="s">
        <v>44</v>
      </c>
      <c r="O81" s="94" t="s">
        <v>127</v>
      </c>
      <c r="P81" s="94" t="s">
        <v>128</v>
      </c>
      <c r="Q81" s="94" t="s">
        <v>129</v>
      </c>
      <c r="R81" s="94" t="s">
        <v>130</v>
      </c>
      <c r="S81" s="94" t="s">
        <v>131</v>
      </c>
      <c r="T81" s="95" t="s">
        <v>132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73</v>
      </c>
      <c r="AU82" s="18" t="s">
        <v>117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73</v>
      </c>
      <c r="E83" s="192" t="s">
        <v>134</v>
      </c>
      <c r="F83" s="192" t="s">
        <v>135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P84+P139</f>
        <v>0</v>
      </c>
      <c r="Q83" s="197"/>
      <c r="R83" s="198">
        <f>R84+R139</f>
        <v>0</v>
      </c>
      <c r="S83" s="197"/>
      <c r="T83" s="199">
        <f>T84+T139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82</v>
      </c>
      <c r="AT83" s="201" t="s">
        <v>73</v>
      </c>
      <c r="AU83" s="201" t="s">
        <v>74</v>
      </c>
      <c r="AY83" s="200" t="s">
        <v>136</v>
      </c>
      <c r="BK83" s="202">
        <f>BK84+BK139</f>
        <v>0</v>
      </c>
    </row>
    <row r="84" s="12" customFormat="1" ht="22.8" customHeight="1">
      <c r="A84" s="12"/>
      <c r="B84" s="189"/>
      <c r="C84" s="190"/>
      <c r="D84" s="191" t="s">
        <v>73</v>
      </c>
      <c r="E84" s="203" t="s">
        <v>82</v>
      </c>
      <c r="F84" s="203" t="s">
        <v>80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SUM(P85:P138)</f>
        <v>0</v>
      </c>
      <c r="Q84" s="197"/>
      <c r="R84" s="198">
        <f>SUM(R85:R138)</f>
        <v>0</v>
      </c>
      <c r="S84" s="197"/>
      <c r="T84" s="199">
        <f>SUM(T85:T138)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73</v>
      </c>
      <c r="AU84" s="201" t="s">
        <v>82</v>
      </c>
      <c r="AY84" s="200" t="s">
        <v>136</v>
      </c>
      <c r="BK84" s="202">
        <f>SUM(BK85:BK138)</f>
        <v>0</v>
      </c>
    </row>
    <row r="85" s="2" customFormat="1" ht="16.5" customHeight="1">
      <c r="A85" s="39"/>
      <c r="B85" s="40"/>
      <c r="C85" s="205" t="s">
        <v>82</v>
      </c>
      <c r="D85" s="205" t="s">
        <v>137</v>
      </c>
      <c r="E85" s="206" t="s">
        <v>138</v>
      </c>
      <c r="F85" s="207" t="s">
        <v>139</v>
      </c>
      <c r="G85" s="208" t="s">
        <v>140</v>
      </c>
      <c r="H85" s="209">
        <v>4430</v>
      </c>
      <c r="I85" s="210"/>
      <c r="J85" s="211">
        <f>ROUND(I85*H85,2)</f>
        <v>0</v>
      </c>
      <c r="K85" s="207" t="s">
        <v>141</v>
      </c>
      <c r="L85" s="45"/>
      <c r="M85" s="212" t="s">
        <v>19</v>
      </c>
      <c r="N85" s="213" t="s">
        <v>45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142</v>
      </c>
      <c r="AT85" s="216" t="s">
        <v>137</v>
      </c>
      <c r="AU85" s="216" t="s">
        <v>84</v>
      </c>
      <c r="AY85" s="18" t="s">
        <v>136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82</v>
      </c>
      <c r="BK85" s="217">
        <f>ROUND(I85*H85,2)</f>
        <v>0</v>
      </c>
      <c r="BL85" s="18" t="s">
        <v>142</v>
      </c>
      <c r="BM85" s="216" t="s">
        <v>143</v>
      </c>
    </row>
    <row r="86" s="2" customFormat="1">
      <c r="A86" s="39"/>
      <c r="B86" s="40"/>
      <c r="C86" s="41"/>
      <c r="D86" s="218" t="s">
        <v>144</v>
      </c>
      <c r="E86" s="41"/>
      <c r="F86" s="219" t="s">
        <v>145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144</v>
      </c>
      <c r="AU86" s="18" t="s">
        <v>84</v>
      </c>
    </row>
    <row r="87" s="2" customFormat="1">
      <c r="A87" s="39"/>
      <c r="B87" s="40"/>
      <c r="C87" s="41"/>
      <c r="D87" s="223" t="s">
        <v>146</v>
      </c>
      <c r="E87" s="41"/>
      <c r="F87" s="224" t="s">
        <v>147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146</v>
      </c>
      <c r="AU87" s="18" t="s">
        <v>84</v>
      </c>
    </row>
    <row r="88" s="13" customFormat="1">
      <c r="A88" s="13"/>
      <c r="B88" s="225"/>
      <c r="C88" s="226"/>
      <c r="D88" s="223" t="s">
        <v>148</v>
      </c>
      <c r="E88" s="227" t="s">
        <v>19</v>
      </c>
      <c r="F88" s="228" t="s">
        <v>149</v>
      </c>
      <c r="G88" s="226"/>
      <c r="H88" s="229">
        <v>4430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148</v>
      </c>
      <c r="AU88" s="235" t="s">
        <v>84</v>
      </c>
      <c r="AV88" s="13" t="s">
        <v>84</v>
      </c>
      <c r="AW88" s="13" t="s">
        <v>35</v>
      </c>
      <c r="AX88" s="13" t="s">
        <v>82</v>
      </c>
      <c r="AY88" s="235" t="s">
        <v>136</v>
      </c>
    </row>
    <row r="89" s="2" customFormat="1" ht="16.5" customHeight="1">
      <c r="A89" s="39"/>
      <c r="B89" s="40"/>
      <c r="C89" s="205" t="s">
        <v>84</v>
      </c>
      <c r="D89" s="205" t="s">
        <v>137</v>
      </c>
      <c r="E89" s="206" t="s">
        <v>150</v>
      </c>
      <c r="F89" s="207" t="s">
        <v>151</v>
      </c>
      <c r="G89" s="208" t="s">
        <v>152</v>
      </c>
      <c r="H89" s="209">
        <v>36.375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45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142</v>
      </c>
      <c r="AT89" s="216" t="s">
        <v>137</v>
      </c>
      <c r="AU89" s="216" t="s">
        <v>84</v>
      </c>
      <c r="AY89" s="18" t="s">
        <v>136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82</v>
      </c>
      <c r="BK89" s="217">
        <f>ROUND(I89*H89,2)</f>
        <v>0</v>
      </c>
      <c r="BL89" s="18" t="s">
        <v>142</v>
      </c>
      <c r="BM89" s="216" t="s">
        <v>153</v>
      </c>
    </row>
    <row r="90" s="13" customFormat="1">
      <c r="A90" s="13"/>
      <c r="B90" s="225"/>
      <c r="C90" s="226"/>
      <c r="D90" s="223" t="s">
        <v>148</v>
      </c>
      <c r="E90" s="227" t="s">
        <v>19</v>
      </c>
      <c r="F90" s="228" t="s">
        <v>154</v>
      </c>
      <c r="G90" s="226"/>
      <c r="H90" s="229">
        <v>36.375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148</v>
      </c>
      <c r="AU90" s="235" t="s">
        <v>84</v>
      </c>
      <c r="AV90" s="13" t="s">
        <v>84</v>
      </c>
      <c r="AW90" s="13" t="s">
        <v>35</v>
      </c>
      <c r="AX90" s="13" t="s">
        <v>82</v>
      </c>
      <c r="AY90" s="235" t="s">
        <v>136</v>
      </c>
    </row>
    <row r="91" s="2" customFormat="1" ht="24.15" customHeight="1">
      <c r="A91" s="39"/>
      <c r="B91" s="40"/>
      <c r="C91" s="205" t="s">
        <v>155</v>
      </c>
      <c r="D91" s="205" t="s">
        <v>137</v>
      </c>
      <c r="E91" s="206" t="s">
        <v>156</v>
      </c>
      <c r="F91" s="207" t="s">
        <v>157</v>
      </c>
      <c r="G91" s="208" t="s">
        <v>140</v>
      </c>
      <c r="H91" s="209">
        <v>755</v>
      </c>
      <c r="I91" s="210"/>
      <c r="J91" s="211">
        <f>ROUND(I91*H91,2)</f>
        <v>0</v>
      </c>
      <c r="K91" s="207" t="s">
        <v>141</v>
      </c>
      <c r="L91" s="45"/>
      <c r="M91" s="212" t="s">
        <v>19</v>
      </c>
      <c r="N91" s="213" t="s">
        <v>45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142</v>
      </c>
      <c r="AT91" s="216" t="s">
        <v>137</v>
      </c>
      <c r="AU91" s="216" t="s">
        <v>84</v>
      </c>
      <c r="AY91" s="18" t="s">
        <v>136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142</v>
      </c>
      <c r="BM91" s="216" t="s">
        <v>158</v>
      </c>
    </row>
    <row r="92" s="2" customFormat="1">
      <c r="A92" s="39"/>
      <c r="B92" s="40"/>
      <c r="C92" s="41"/>
      <c r="D92" s="218" t="s">
        <v>144</v>
      </c>
      <c r="E92" s="41"/>
      <c r="F92" s="219" t="s">
        <v>159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144</v>
      </c>
      <c r="AU92" s="18" t="s">
        <v>84</v>
      </c>
    </row>
    <row r="93" s="13" customFormat="1">
      <c r="A93" s="13"/>
      <c r="B93" s="225"/>
      <c r="C93" s="226"/>
      <c r="D93" s="223" t="s">
        <v>148</v>
      </c>
      <c r="E93" s="227" t="s">
        <v>19</v>
      </c>
      <c r="F93" s="228" t="s">
        <v>160</v>
      </c>
      <c r="G93" s="226"/>
      <c r="H93" s="229">
        <v>335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148</v>
      </c>
      <c r="AU93" s="235" t="s">
        <v>84</v>
      </c>
      <c r="AV93" s="13" t="s">
        <v>84</v>
      </c>
      <c r="AW93" s="13" t="s">
        <v>35</v>
      </c>
      <c r="AX93" s="13" t="s">
        <v>74</v>
      </c>
      <c r="AY93" s="235" t="s">
        <v>136</v>
      </c>
    </row>
    <row r="94" s="13" customFormat="1">
      <c r="A94" s="13"/>
      <c r="B94" s="225"/>
      <c r="C94" s="226"/>
      <c r="D94" s="223" t="s">
        <v>148</v>
      </c>
      <c r="E94" s="227" t="s">
        <v>19</v>
      </c>
      <c r="F94" s="228" t="s">
        <v>161</v>
      </c>
      <c r="G94" s="226"/>
      <c r="H94" s="229">
        <v>420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148</v>
      </c>
      <c r="AU94" s="235" t="s">
        <v>84</v>
      </c>
      <c r="AV94" s="13" t="s">
        <v>84</v>
      </c>
      <c r="AW94" s="13" t="s">
        <v>35</v>
      </c>
      <c r="AX94" s="13" t="s">
        <v>74</v>
      </c>
      <c r="AY94" s="235" t="s">
        <v>136</v>
      </c>
    </row>
    <row r="95" s="14" customFormat="1">
      <c r="A95" s="14"/>
      <c r="B95" s="236"/>
      <c r="C95" s="237"/>
      <c r="D95" s="223" t="s">
        <v>148</v>
      </c>
      <c r="E95" s="238" t="s">
        <v>19</v>
      </c>
      <c r="F95" s="239" t="s">
        <v>162</v>
      </c>
      <c r="G95" s="237"/>
      <c r="H95" s="240">
        <v>755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148</v>
      </c>
      <c r="AU95" s="246" t="s">
        <v>84</v>
      </c>
      <c r="AV95" s="14" t="s">
        <v>142</v>
      </c>
      <c r="AW95" s="14" t="s">
        <v>35</v>
      </c>
      <c r="AX95" s="14" t="s">
        <v>82</v>
      </c>
      <c r="AY95" s="246" t="s">
        <v>136</v>
      </c>
    </row>
    <row r="96" s="2" customFormat="1" ht="21.75" customHeight="1">
      <c r="A96" s="39"/>
      <c r="B96" s="40"/>
      <c r="C96" s="205" t="s">
        <v>142</v>
      </c>
      <c r="D96" s="205" t="s">
        <v>137</v>
      </c>
      <c r="E96" s="206" t="s">
        <v>163</v>
      </c>
      <c r="F96" s="207" t="s">
        <v>164</v>
      </c>
      <c r="G96" s="208" t="s">
        <v>140</v>
      </c>
      <c r="H96" s="209">
        <v>755</v>
      </c>
      <c r="I96" s="210"/>
      <c r="J96" s="211">
        <f>ROUND(I96*H96,2)</f>
        <v>0</v>
      </c>
      <c r="K96" s="207" t="s">
        <v>141</v>
      </c>
      <c r="L96" s="45"/>
      <c r="M96" s="212" t="s">
        <v>19</v>
      </c>
      <c r="N96" s="213" t="s">
        <v>45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142</v>
      </c>
      <c r="AT96" s="216" t="s">
        <v>137</v>
      </c>
      <c r="AU96" s="216" t="s">
        <v>84</v>
      </c>
      <c r="AY96" s="18" t="s">
        <v>136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82</v>
      </c>
      <c r="BK96" s="217">
        <f>ROUND(I96*H96,2)</f>
        <v>0</v>
      </c>
      <c r="BL96" s="18" t="s">
        <v>142</v>
      </c>
      <c r="BM96" s="216" t="s">
        <v>165</v>
      </c>
    </row>
    <row r="97" s="2" customFormat="1">
      <c r="A97" s="39"/>
      <c r="B97" s="40"/>
      <c r="C97" s="41"/>
      <c r="D97" s="218" t="s">
        <v>144</v>
      </c>
      <c r="E97" s="41"/>
      <c r="F97" s="219" t="s">
        <v>166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84</v>
      </c>
    </row>
    <row r="98" s="13" customFormat="1">
      <c r="A98" s="13"/>
      <c r="B98" s="225"/>
      <c r="C98" s="226"/>
      <c r="D98" s="223" t="s">
        <v>148</v>
      </c>
      <c r="E98" s="227" t="s">
        <v>19</v>
      </c>
      <c r="F98" s="228" t="s">
        <v>167</v>
      </c>
      <c r="G98" s="226"/>
      <c r="H98" s="229">
        <v>755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148</v>
      </c>
      <c r="AU98" s="235" t="s">
        <v>84</v>
      </c>
      <c r="AV98" s="13" t="s">
        <v>84</v>
      </c>
      <c r="AW98" s="13" t="s">
        <v>35</v>
      </c>
      <c r="AX98" s="13" t="s">
        <v>82</v>
      </c>
      <c r="AY98" s="235" t="s">
        <v>136</v>
      </c>
    </row>
    <row r="99" s="2" customFormat="1" ht="21.75" customHeight="1">
      <c r="A99" s="39"/>
      <c r="B99" s="40"/>
      <c r="C99" s="205" t="s">
        <v>168</v>
      </c>
      <c r="D99" s="205" t="s">
        <v>137</v>
      </c>
      <c r="E99" s="206" t="s">
        <v>169</v>
      </c>
      <c r="F99" s="207" t="s">
        <v>170</v>
      </c>
      <c r="G99" s="208" t="s">
        <v>140</v>
      </c>
      <c r="H99" s="209">
        <v>3.7679999999999998</v>
      </c>
      <c r="I99" s="210"/>
      <c r="J99" s="211">
        <f>ROUND(I99*H99,2)</f>
        <v>0</v>
      </c>
      <c r="K99" s="207" t="s">
        <v>141</v>
      </c>
      <c r="L99" s="45"/>
      <c r="M99" s="212" t="s">
        <v>19</v>
      </c>
      <c r="N99" s="213" t="s">
        <v>45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142</v>
      </c>
      <c r="AT99" s="216" t="s">
        <v>137</v>
      </c>
      <c r="AU99" s="216" t="s">
        <v>84</v>
      </c>
      <c r="AY99" s="18" t="s">
        <v>136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82</v>
      </c>
      <c r="BK99" s="217">
        <f>ROUND(I99*H99,2)</f>
        <v>0</v>
      </c>
      <c r="BL99" s="18" t="s">
        <v>142</v>
      </c>
      <c r="BM99" s="216" t="s">
        <v>171</v>
      </c>
    </row>
    <row r="100" s="2" customFormat="1">
      <c r="A100" s="39"/>
      <c r="B100" s="40"/>
      <c r="C100" s="41"/>
      <c r="D100" s="218" t="s">
        <v>144</v>
      </c>
      <c r="E100" s="41"/>
      <c r="F100" s="219" t="s">
        <v>172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144</v>
      </c>
      <c r="AU100" s="18" t="s">
        <v>84</v>
      </c>
    </row>
    <row r="101" s="2" customFormat="1">
      <c r="A101" s="39"/>
      <c r="B101" s="40"/>
      <c r="C101" s="41"/>
      <c r="D101" s="223" t="s">
        <v>146</v>
      </c>
      <c r="E101" s="41"/>
      <c r="F101" s="224" t="s">
        <v>173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146</v>
      </c>
      <c r="AU101" s="18" t="s">
        <v>84</v>
      </c>
    </row>
    <row r="102" s="13" customFormat="1">
      <c r="A102" s="13"/>
      <c r="B102" s="225"/>
      <c r="C102" s="226"/>
      <c r="D102" s="223" t="s">
        <v>148</v>
      </c>
      <c r="E102" s="227" t="s">
        <v>19</v>
      </c>
      <c r="F102" s="228" t="s">
        <v>174</v>
      </c>
      <c r="G102" s="226"/>
      <c r="H102" s="229">
        <v>3.7679999999999998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148</v>
      </c>
      <c r="AU102" s="235" t="s">
        <v>84</v>
      </c>
      <c r="AV102" s="13" t="s">
        <v>84</v>
      </c>
      <c r="AW102" s="13" t="s">
        <v>35</v>
      </c>
      <c r="AX102" s="13" t="s">
        <v>82</v>
      </c>
      <c r="AY102" s="235" t="s">
        <v>136</v>
      </c>
    </row>
    <row r="103" s="2" customFormat="1" ht="16.5" customHeight="1">
      <c r="A103" s="39"/>
      <c r="B103" s="40"/>
      <c r="C103" s="205" t="s">
        <v>175</v>
      </c>
      <c r="D103" s="205" t="s">
        <v>137</v>
      </c>
      <c r="E103" s="206" t="s">
        <v>176</v>
      </c>
      <c r="F103" s="207" t="s">
        <v>177</v>
      </c>
      <c r="G103" s="208" t="s">
        <v>140</v>
      </c>
      <c r="H103" s="209">
        <v>2900</v>
      </c>
      <c r="I103" s="210"/>
      <c r="J103" s="211">
        <f>ROUND(I103*H103,2)</f>
        <v>0</v>
      </c>
      <c r="K103" s="207" t="s">
        <v>141</v>
      </c>
      <c r="L103" s="45"/>
      <c r="M103" s="212" t="s">
        <v>19</v>
      </c>
      <c r="N103" s="213" t="s">
        <v>45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142</v>
      </c>
      <c r="AT103" s="216" t="s">
        <v>137</v>
      </c>
      <c r="AU103" s="216" t="s">
        <v>84</v>
      </c>
      <c r="AY103" s="18" t="s">
        <v>136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82</v>
      </c>
      <c r="BK103" s="217">
        <f>ROUND(I103*H103,2)</f>
        <v>0</v>
      </c>
      <c r="BL103" s="18" t="s">
        <v>142</v>
      </c>
      <c r="BM103" s="216" t="s">
        <v>178</v>
      </c>
    </row>
    <row r="104" s="2" customFormat="1">
      <c r="A104" s="39"/>
      <c r="B104" s="40"/>
      <c r="C104" s="41"/>
      <c r="D104" s="218" t="s">
        <v>144</v>
      </c>
      <c r="E104" s="41"/>
      <c r="F104" s="219" t="s">
        <v>179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144</v>
      </c>
      <c r="AU104" s="18" t="s">
        <v>84</v>
      </c>
    </row>
    <row r="105" s="2" customFormat="1">
      <c r="A105" s="39"/>
      <c r="B105" s="40"/>
      <c r="C105" s="41"/>
      <c r="D105" s="223" t="s">
        <v>146</v>
      </c>
      <c r="E105" s="41"/>
      <c r="F105" s="224" t="s">
        <v>180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146</v>
      </c>
      <c r="AU105" s="18" t="s">
        <v>84</v>
      </c>
    </row>
    <row r="106" s="13" customFormat="1">
      <c r="A106" s="13"/>
      <c r="B106" s="225"/>
      <c r="C106" s="226"/>
      <c r="D106" s="223" t="s">
        <v>148</v>
      </c>
      <c r="E106" s="227" t="s">
        <v>19</v>
      </c>
      <c r="F106" s="228" t="s">
        <v>181</v>
      </c>
      <c r="G106" s="226"/>
      <c r="H106" s="229">
        <v>2900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148</v>
      </c>
      <c r="AU106" s="235" t="s">
        <v>84</v>
      </c>
      <c r="AV106" s="13" t="s">
        <v>84</v>
      </c>
      <c r="AW106" s="13" t="s">
        <v>35</v>
      </c>
      <c r="AX106" s="13" t="s">
        <v>82</v>
      </c>
      <c r="AY106" s="235" t="s">
        <v>136</v>
      </c>
    </row>
    <row r="107" s="2" customFormat="1" ht="24.15" customHeight="1">
      <c r="A107" s="39"/>
      <c r="B107" s="40"/>
      <c r="C107" s="205" t="s">
        <v>182</v>
      </c>
      <c r="D107" s="205" t="s">
        <v>137</v>
      </c>
      <c r="E107" s="206" t="s">
        <v>183</v>
      </c>
      <c r="F107" s="207" t="s">
        <v>184</v>
      </c>
      <c r="G107" s="208" t="s">
        <v>185</v>
      </c>
      <c r="H107" s="209">
        <v>255</v>
      </c>
      <c r="I107" s="210"/>
      <c r="J107" s="211">
        <f>ROUND(I107*H107,2)</f>
        <v>0</v>
      </c>
      <c r="K107" s="207" t="s">
        <v>141</v>
      </c>
      <c r="L107" s="45"/>
      <c r="M107" s="212" t="s">
        <v>19</v>
      </c>
      <c r="N107" s="213" t="s">
        <v>45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142</v>
      </c>
      <c r="AT107" s="216" t="s">
        <v>137</v>
      </c>
      <c r="AU107" s="216" t="s">
        <v>84</v>
      </c>
      <c r="AY107" s="18" t="s">
        <v>136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82</v>
      </c>
      <c r="BK107" s="217">
        <f>ROUND(I107*H107,2)</f>
        <v>0</v>
      </c>
      <c r="BL107" s="18" t="s">
        <v>142</v>
      </c>
      <c r="BM107" s="216" t="s">
        <v>186</v>
      </c>
    </row>
    <row r="108" s="2" customFormat="1">
      <c r="A108" s="39"/>
      <c r="B108" s="40"/>
      <c r="C108" s="41"/>
      <c r="D108" s="218" t="s">
        <v>144</v>
      </c>
      <c r="E108" s="41"/>
      <c r="F108" s="219" t="s">
        <v>187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144</v>
      </c>
      <c r="AU108" s="18" t="s">
        <v>84</v>
      </c>
    </row>
    <row r="109" s="2" customFormat="1">
      <c r="A109" s="39"/>
      <c r="B109" s="40"/>
      <c r="C109" s="41"/>
      <c r="D109" s="223" t="s">
        <v>146</v>
      </c>
      <c r="E109" s="41"/>
      <c r="F109" s="224" t="s">
        <v>188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84</v>
      </c>
    </row>
    <row r="110" s="13" customFormat="1">
      <c r="A110" s="13"/>
      <c r="B110" s="225"/>
      <c r="C110" s="226"/>
      <c r="D110" s="223" t="s">
        <v>148</v>
      </c>
      <c r="E110" s="227" t="s">
        <v>19</v>
      </c>
      <c r="F110" s="228" t="s">
        <v>189</v>
      </c>
      <c r="G110" s="226"/>
      <c r="H110" s="229">
        <v>255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148</v>
      </c>
      <c r="AU110" s="235" t="s">
        <v>84</v>
      </c>
      <c r="AV110" s="13" t="s">
        <v>84</v>
      </c>
      <c r="AW110" s="13" t="s">
        <v>35</v>
      </c>
      <c r="AX110" s="13" t="s">
        <v>82</v>
      </c>
      <c r="AY110" s="235" t="s">
        <v>136</v>
      </c>
    </row>
    <row r="111" s="2" customFormat="1" ht="33" customHeight="1">
      <c r="A111" s="39"/>
      <c r="B111" s="40"/>
      <c r="C111" s="205" t="s">
        <v>190</v>
      </c>
      <c r="D111" s="205" t="s">
        <v>137</v>
      </c>
      <c r="E111" s="206" t="s">
        <v>191</v>
      </c>
      <c r="F111" s="207" t="s">
        <v>192</v>
      </c>
      <c r="G111" s="208" t="s">
        <v>185</v>
      </c>
      <c r="H111" s="209">
        <v>255</v>
      </c>
      <c r="I111" s="210"/>
      <c r="J111" s="211">
        <f>ROUND(I111*H111,2)</f>
        <v>0</v>
      </c>
      <c r="K111" s="207" t="s">
        <v>141</v>
      </c>
      <c r="L111" s="45"/>
      <c r="M111" s="212" t="s">
        <v>19</v>
      </c>
      <c r="N111" s="213" t="s">
        <v>45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142</v>
      </c>
      <c r="AT111" s="216" t="s">
        <v>137</v>
      </c>
      <c r="AU111" s="216" t="s">
        <v>84</v>
      </c>
      <c r="AY111" s="18" t="s">
        <v>136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82</v>
      </c>
      <c r="BK111" s="217">
        <f>ROUND(I111*H111,2)</f>
        <v>0</v>
      </c>
      <c r="BL111" s="18" t="s">
        <v>142</v>
      </c>
      <c r="BM111" s="216" t="s">
        <v>193</v>
      </c>
    </row>
    <row r="112" s="2" customFormat="1">
      <c r="A112" s="39"/>
      <c r="B112" s="40"/>
      <c r="C112" s="41"/>
      <c r="D112" s="218" t="s">
        <v>144</v>
      </c>
      <c r="E112" s="41"/>
      <c r="F112" s="219" t="s">
        <v>194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144</v>
      </c>
      <c r="AU112" s="18" t="s">
        <v>84</v>
      </c>
    </row>
    <row r="113" s="13" customFormat="1">
      <c r="A113" s="13"/>
      <c r="B113" s="225"/>
      <c r="C113" s="226"/>
      <c r="D113" s="223" t="s">
        <v>148</v>
      </c>
      <c r="E113" s="227" t="s">
        <v>19</v>
      </c>
      <c r="F113" s="228" t="s">
        <v>189</v>
      </c>
      <c r="G113" s="226"/>
      <c r="H113" s="229">
        <v>255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148</v>
      </c>
      <c r="AU113" s="235" t="s">
        <v>84</v>
      </c>
      <c r="AV113" s="13" t="s">
        <v>84</v>
      </c>
      <c r="AW113" s="13" t="s">
        <v>35</v>
      </c>
      <c r="AX113" s="13" t="s">
        <v>82</v>
      </c>
      <c r="AY113" s="235" t="s">
        <v>136</v>
      </c>
    </row>
    <row r="114" s="2" customFormat="1" ht="21.75" customHeight="1">
      <c r="A114" s="39"/>
      <c r="B114" s="40"/>
      <c r="C114" s="205" t="s">
        <v>195</v>
      </c>
      <c r="D114" s="205" t="s">
        <v>137</v>
      </c>
      <c r="E114" s="206" t="s">
        <v>196</v>
      </c>
      <c r="F114" s="207" t="s">
        <v>197</v>
      </c>
      <c r="G114" s="208" t="s">
        <v>185</v>
      </c>
      <c r="H114" s="209">
        <v>191</v>
      </c>
      <c r="I114" s="210"/>
      <c r="J114" s="211">
        <f>ROUND(I114*H114,2)</f>
        <v>0</v>
      </c>
      <c r="K114" s="207" t="s">
        <v>141</v>
      </c>
      <c r="L114" s="45"/>
      <c r="M114" s="212" t="s">
        <v>19</v>
      </c>
      <c r="N114" s="213" t="s">
        <v>45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142</v>
      </c>
      <c r="AT114" s="216" t="s">
        <v>137</v>
      </c>
      <c r="AU114" s="216" t="s">
        <v>84</v>
      </c>
      <c r="AY114" s="18" t="s">
        <v>136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82</v>
      </c>
      <c r="BK114" s="217">
        <f>ROUND(I114*H114,2)</f>
        <v>0</v>
      </c>
      <c r="BL114" s="18" t="s">
        <v>142</v>
      </c>
      <c r="BM114" s="216" t="s">
        <v>198</v>
      </c>
    </row>
    <row r="115" s="2" customFormat="1">
      <c r="A115" s="39"/>
      <c r="B115" s="40"/>
      <c r="C115" s="41"/>
      <c r="D115" s="218" t="s">
        <v>144</v>
      </c>
      <c r="E115" s="41"/>
      <c r="F115" s="219" t="s">
        <v>199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84</v>
      </c>
    </row>
    <row r="116" s="2" customFormat="1">
      <c r="A116" s="39"/>
      <c r="B116" s="40"/>
      <c r="C116" s="41"/>
      <c r="D116" s="223" t="s">
        <v>146</v>
      </c>
      <c r="E116" s="41"/>
      <c r="F116" s="224" t="s">
        <v>200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146</v>
      </c>
      <c r="AU116" s="18" t="s">
        <v>84</v>
      </c>
    </row>
    <row r="117" s="2" customFormat="1" ht="37.8" customHeight="1">
      <c r="A117" s="39"/>
      <c r="B117" s="40"/>
      <c r="C117" s="205" t="s">
        <v>201</v>
      </c>
      <c r="D117" s="205" t="s">
        <v>137</v>
      </c>
      <c r="E117" s="206" t="s">
        <v>202</v>
      </c>
      <c r="F117" s="207" t="s">
        <v>203</v>
      </c>
      <c r="G117" s="208" t="s">
        <v>185</v>
      </c>
      <c r="H117" s="209">
        <v>510</v>
      </c>
      <c r="I117" s="210"/>
      <c r="J117" s="211">
        <f>ROUND(I117*H117,2)</f>
        <v>0</v>
      </c>
      <c r="K117" s="207" t="s">
        <v>141</v>
      </c>
      <c r="L117" s="45"/>
      <c r="M117" s="212" t="s">
        <v>19</v>
      </c>
      <c r="N117" s="213" t="s">
        <v>45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142</v>
      </c>
      <c r="AT117" s="216" t="s">
        <v>137</v>
      </c>
      <c r="AU117" s="216" t="s">
        <v>84</v>
      </c>
      <c r="AY117" s="18" t="s">
        <v>136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82</v>
      </c>
      <c r="BK117" s="217">
        <f>ROUND(I117*H117,2)</f>
        <v>0</v>
      </c>
      <c r="BL117" s="18" t="s">
        <v>142</v>
      </c>
      <c r="BM117" s="216" t="s">
        <v>204</v>
      </c>
    </row>
    <row r="118" s="2" customFormat="1">
      <c r="A118" s="39"/>
      <c r="B118" s="40"/>
      <c r="C118" s="41"/>
      <c r="D118" s="218" t="s">
        <v>144</v>
      </c>
      <c r="E118" s="41"/>
      <c r="F118" s="219" t="s">
        <v>205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144</v>
      </c>
      <c r="AU118" s="18" t="s">
        <v>84</v>
      </c>
    </row>
    <row r="119" s="2" customFormat="1">
      <c r="A119" s="39"/>
      <c r="B119" s="40"/>
      <c r="C119" s="41"/>
      <c r="D119" s="223" t="s">
        <v>146</v>
      </c>
      <c r="E119" s="41"/>
      <c r="F119" s="224" t="s">
        <v>206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84</v>
      </c>
    </row>
    <row r="120" s="13" customFormat="1">
      <c r="A120" s="13"/>
      <c r="B120" s="225"/>
      <c r="C120" s="226"/>
      <c r="D120" s="223" t="s">
        <v>148</v>
      </c>
      <c r="E120" s="227" t="s">
        <v>19</v>
      </c>
      <c r="F120" s="228" t="s">
        <v>207</v>
      </c>
      <c r="G120" s="226"/>
      <c r="H120" s="229">
        <v>450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148</v>
      </c>
      <c r="AU120" s="235" t="s">
        <v>84</v>
      </c>
      <c r="AV120" s="13" t="s">
        <v>84</v>
      </c>
      <c r="AW120" s="13" t="s">
        <v>35</v>
      </c>
      <c r="AX120" s="13" t="s">
        <v>74</v>
      </c>
      <c r="AY120" s="235" t="s">
        <v>136</v>
      </c>
    </row>
    <row r="121" s="13" customFormat="1">
      <c r="A121" s="13"/>
      <c r="B121" s="225"/>
      <c r="C121" s="226"/>
      <c r="D121" s="223" t="s">
        <v>148</v>
      </c>
      <c r="E121" s="227" t="s">
        <v>19</v>
      </c>
      <c r="F121" s="228" t="s">
        <v>208</v>
      </c>
      <c r="G121" s="226"/>
      <c r="H121" s="229">
        <v>60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148</v>
      </c>
      <c r="AU121" s="235" t="s">
        <v>84</v>
      </c>
      <c r="AV121" s="13" t="s">
        <v>84</v>
      </c>
      <c r="AW121" s="13" t="s">
        <v>35</v>
      </c>
      <c r="AX121" s="13" t="s">
        <v>74</v>
      </c>
      <c r="AY121" s="235" t="s">
        <v>136</v>
      </c>
    </row>
    <row r="122" s="14" customFormat="1">
      <c r="A122" s="14"/>
      <c r="B122" s="236"/>
      <c r="C122" s="237"/>
      <c r="D122" s="223" t="s">
        <v>148</v>
      </c>
      <c r="E122" s="238" t="s">
        <v>19</v>
      </c>
      <c r="F122" s="239" t="s">
        <v>162</v>
      </c>
      <c r="G122" s="237"/>
      <c r="H122" s="240">
        <v>510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148</v>
      </c>
      <c r="AU122" s="246" t="s">
        <v>84</v>
      </c>
      <c r="AV122" s="14" t="s">
        <v>142</v>
      </c>
      <c r="AW122" s="14" t="s">
        <v>35</v>
      </c>
      <c r="AX122" s="14" t="s">
        <v>82</v>
      </c>
      <c r="AY122" s="246" t="s">
        <v>136</v>
      </c>
    </row>
    <row r="123" s="2" customFormat="1" ht="37.8" customHeight="1">
      <c r="A123" s="39"/>
      <c r="B123" s="40"/>
      <c r="C123" s="205" t="s">
        <v>209</v>
      </c>
      <c r="D123" s="205" t="s">
        <v>137</v>
      </c>
      <c r="E123" s="206" t="s">
        <v>210</v>
      </c>
      <c r="F123" s="207" t="s">
        <v>211</v>
      </c>
      <c r="G123" s="208" t="s">
        <v>185</v>
      </c>
      <c r="H123" s="209">
        <v>196.19999999999999</v>
      </c>
      <c r="I123" s="210"/>
      <c r="J123" s="211">
        <f>ROUND(I123*H123,2)</f>
        <v>0</v>
      </c>
      <c r="K123" s="207" t="s">
        <v>141</v>
      </c>
      <c r="L123" s="45"/>
      <c r="M123" s="212" t="s">
        <v>19</v>
      </c>
      <c r="N123" s="213" t="s">
        <v>45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142</v>
      </c>
      <c r="AT123" s="216" t="s">
        <v>137</v>
      </c>
      <c r="AU123" s="216" t="s">
        <v>84</v>
      </c>
      <c r="AY123" s="18" t="s">
        <v>136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82</v>
      </c>
      <c r="BK123" s="217">
        <f>ROUND(I123*H123,2)</f>
        <v>0</v>
      </c>
      <c r="BL123" s="18" t="s">
        <v>142</v>
      </c>
      <c r="BM123" s="216" t="s">
        <v>212</v>
      </c>
    </row>
    <row r="124" s="2" customFormat="1">
      <c r="A124" s="39"/>
      <c r="B124" s="40"/>
      <c r="C124" s="41"/>
      <c r="D124" s="218" t="s">
        <v>144</v>
      </c>
      <c r="E124" s="41"/>
      <c r="F124" s="219" t="s">
        <v>213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84</v>
      </c>
    </row>
    <row r="125" s="13" customFormat="1">
      <c r="A125" s="13"/>
      <c r="B125" s="225"/>
      <c r="C125" s="226"/>
      <c r="D125" s="223" t="s">
        <v>148</v>
      </c>
      <c r="E125" s="227" t="s">
        <v>19</v>
      </c>
      <c r="F125" s="228" t="s">
        <v>214</v>
      </c>
      <c r="G125" s="226"/>
      <c r="H125" s="229">
        <v>149.5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148</v>
      </c>
      <c r="AU125" s="235" t="s">
        <v>84</v>
      </c>
      <c r="AV125" s="13" t="s">
        <v>84</v>
      </c>
      <c r="AW125" s="13" t="s">
        <v>35</v>
      </c>
      <c r="AX125" s="13" t="s">
        <v>74</v>
      </c>
      <c r="AY125" s="235" t="s">
        <v>136</v>
      </c>
    </row>
    <row r="126" s="13" customFormat="1">
      <c r="A126" s="13"/>
      <c r="B126" s="225"/>
      <c r="C126" s="226"/>
      <c r="D126" s="223" t="s">
        <v>148</v>
      </c>
      <c r="E126" s="227" t="s">
        <v>19</v>
      </c>
      <c r="F126" s="228" t="s">
        <v>215</v>
      </c>
      <c r="G126" s="226"/>
      <c r="H126" s="229">
        <v>46.700000000000003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148</v>
      </c>
      <c r="AU126" s="235" t="s">
        <v>84</v>
      </c>
      <c r="AV126" s="13" t="s">
        <v>84</v>
      </c>
      <c r="AW126" s="13" t="s">
        <v>35</v>
      </c>
      <c r="AX126" s="13" t="s">
        <v>74</v>
      </c>
      <c r="AY126" s="235" t="s">
        <v>136</v>
      </c>
    </row>
    <row r="127" s="14" customFormat="1">
      <c r="A127" s="14"/>
      <c r="B127" s="236"/>
      <c r="C127" s="237"/>
      <c r="D127" s="223" t="s">
        <v>148</v>
      </c>
      <c r="E127" s="238" t="s">
        <v>19</v>
      </c>
      <c r="F127" s="239" t="s">
        <v>162</v>
      </c>
      <c r="G127" s="237"/>
      <c r="H127" s="240">
        <v>196.19999999999999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148</v>
      </c>
      <c r="AU127" s="246" t="s">
        <v>84</v>
      </c>
      <c r="AV127" s="14" t="s">
        <v>142</v>
      </c>
      <c r="AW127" s="14" t="s">
        <v>35</v>
      </c>
      <c r="AX127" s="14" t="s">
        <v>82</v>
      </c>
      <c r="AY127" s="246" t="s">
        <v>136</v>
      </c>
    </row>
    <row r="128" s="2" customFormat="1" ht="24.15" customHeight="1">
      <c r="A128" s="39"/>
      <c r="B128" s="40"/>
      <c r="C128" s="205" t="s">
        <v>216</v>
      </c>
      <c r="D128" s="205" t="s">
        <v>137</v>
      </c>
      <c r="E128" s="206" t="s">
        <v>217</v>
      </c>
      <c r="F128" s="207" t="s">
        <v>218</v>
      </c>
      <c r="G128" s="208" t="s">
        <v>185</v>
      </c>
      <c r="H128" s="209">
        <v>450</v>
      </c>
      <c r="I128" s="210"/>
      <c r="J128" s="211">
        <f>ROUND(I128*H128,2)</f>
        <v>0</v>
      </c>
      <c r="K128" s="207" t="s">
        <v>141</v>
      </c>
      <c r="L128" s="45"/>
      <c r="M128" s="212" t="s">
        <v>19</v>
      </c>
      <c r="N128" s="213" t="s">
        <v>45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142</v>
      </c>
      <c r="AT128" s="216" t="s">
        <v>137</v>
      </c>
      <c r="AU128" s="216" t="s">
        <v>84</v>
      </c>
      <c r="AY128" s="18" t="s">
        <v>136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82</v>
      </c>
      <c r="BK128" s="217">
        <f>ROUND(I128*H128,2)</f>
        <v>0</v>
      </c>
      <c r="BL128" s="18" t="s">
        <v>142</v>
      </c>
      <c r="BM128" s="216" t="s">
        <v>219</v>
      </c>
    </row>
    <row r="129" s="2" customFormat="1">
      <c r="A129" s="39"/>
      <c r="B129" s="40"/>
      <c r="C129" s="41"/>
      <c r="D129" s="218" t="s">
        <v>144</v>
      </c>
      <c r="E129" s="41"/>
      <c r="F129" s="219" t="s">
        <v>220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144</v>
      </c>
      <c r="AU129" s="18" t="s">
        <v>84</v>
      </c>
    </row>
    <row r="130" s="2" customFormat="1">
      <c r="A130" s="39"/>
      <c r="B130" s="40"/>
      <c r="C130" s="41"/>
      <c r="D130" s="223" t="s">
        <v>146</v>
      </c>
      <c r="E130" s="41"/>
      <c r="F130" s="224" t="s">
        <v>221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146</v>
      </c>
      <c r="AU130" s="18" t="s">
        <v>84</v>
      </c>
    </row>
    <row r="131" s="13" customFormat="1">
      <c r="A131" s="13"/>
      <c r="B131" s="225"/>
      <c r="C131" s="226"/>
      <c r="D131" s="223" t="s">
        <v>148</v>
      </c>
      <c r="E131" s="227" t="s">
        <v>19</v>
      </c>
      <c r="F131" s="228" t="s">
        <v>222</v>
      </c>
      <c r="G131" s="226"/>
      <c r="H131" s="229">
        <v>450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148</v>
      </c>
      <c r="AU131" s="235" t="s">
        <v>84</v>
      </c>
      <c r="AV131" s="13" t="s">
        <v>84</v>
      </c>
      <c r="AW131" s="13" t="s">
        <v>35</v>
      </c>
      <c r="AX131" s="13" t="s">
        <v>82</v>
      </c>
      <c r="AY131" s="235" t="s">
        <v>136</v>
      </c>
    </row>
    <row r="132" s="2" customFormat="1" ht="33" customHeight="1">
      <c r="A132" s="39"/>
      <c r="B132" s="40"/>
      <c r="C132" s="205" t="s">
        <v>223</v>
      </c>
      <c r="D132" s="205" t="s">
        <v>137</v>
      </c>
      <c r="E132" s="206" t="s">
        <v>224</v>
      </c>
      <c r="F132" s="207" t="s">
        <v>225</v>
      </c>
      <c r="G132" s="208" t="s">
        <v>140</v>
      </c>
      <c r="H132" s="209">
        <v>2900</v>
      </c>
      <c r="I132" s="210"/>
      <c r="J132" s="211">
        <f>ROUND(I132*H132,2)</f>
        <v>0</v>
      </c>
      <c r="K132" s="207" t="s">
        <v>141</v>
      </c>
      <c r="L132" s="45"/>
      <c r="M132" s="212" t="s">
        <v>19</v>
      </c>
      <c r="N132" s="213" t="s">
        <v>45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142</v>
      </c>
      <c r="AT132" s="216" t="s">
        <v>137</v>
      </c>
      <c r="AU132" s="216" t="s">
        <v>84</v>
      </c>
      <c r="AY132" s="18" t="s">
        <v>136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82</v>
      </c>
      <c r="BK132" s="217">
        <f>ROUND(I132*H132,2)</f>
        <v>0</v>
      </c>
      <c r="BL132" s="18" t="s">
        <v>142</v>
      </c>
      <c r="BM132" s="216" t="s">
        <v>226</v>
      </c>
    </row>
    <row r="133" s="2" customFormat="1">
      <c r="A133" s="39"/>
      <c r="B133" s="40"/>
      <c r="C133" s="41"/>
      <c r="D133" s="218" t="s">
        <v>144</v>
      </c>
      <c r="E133" s="41"/>
      <c r="F133" s="219" t="s">
        <v>227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84</v>
      </c>
    </row>
    <row r="134" s="2" customFormat="1" ht="24.15" customHeight="1">
      <c r="A134" s="39"/>
      <c r="B134" s="40"/>
      <c r="C134" s="205" t="s">
        <v>228</v>
      </c>
      <c r="D134" s="205" t="s">
        <v>137</v>
      </c>
      <c r="E134" s="206" t="s">
        <v>229</v>
      </c>
      <c r="F134" s="207" t="s">
        <v>230</v>
      </c>
      <c r="G134" s="208" t="s">
        <v>140</v>
      </c>
      <c r="H134" s="209">
        <v>4925</v>
      </c>
      <c r="I134" s="210"/>
      <c r="J134" s="211">
        <f>ROUND(I134*H134,2)</f>
        <v>0</v>
      </c>
      <c r="K134" s="207" t="s">
        <v>141</v>
      </c>
      <c r="L134" s="45"/>
      <c r="M134" s="212" t="s">
        <v>19</v>
      </c>
      <c r="N134" s="213" t="s">
        <v>45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142</v>
      </c>
      <c r="AT134" s="216" t="s">
        <v>137</v>
      </c>
      <c r="AU134" s="216" t="s">
        <v>84</v>
      </c>
      <c r="AY134" s="18" t="s">
        <v>136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82</v>
      </c>
      <c r="BK134" s="217">
        <f>ROUND(I134*H134,2)</f>
        <v>0</v>
      </c>
      <c r="BL134" s="18" t="s">
        <v>142</v>
      </c>
      <c r="BM134" s="216" t="s">
        <v>231</v>
      </c>
    </row>
    <row r="135" s="2" customFormat="1">
      <c r="A135" s="39"/>
      <c r="B135" s="40"/>
      <c r="C135" s="41"/>
      <c r="D135" s="218" t="s">
        <v>144</v>
      </c>
      <c r="E135" s="41"/>
      <c r="F135" s="219" t="s">
        <v>232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84</v>
      </c>
    </row>
    <row r="136" s="13" customFormat="1">
      <c r="A136" s="13"/>
      <c r="B136" s="225"/>
      <c r="C136" s="226"/>
      <c r="D136" s="223" t="s">
        <v>148</v>
      </c>
      <c r="E136" s="227" t="s">
        <v>19</v>
      </c>
      <c r="F136" s="228" t="s">
        <v>233</v>
      </c>
      <c r="G136" s="226"/>
      <c r="H136" s="229">
        <v>2900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148</v>
      </c>
      <c r="AU136" s="235" t="s">
        <v>84</v>
      </c>
      <c r="AV136" s="13" t="s">
        <v>84</v>
      </c>
      <c r="AW136" s="13" t="s">
        <v>35</v>
      </c>
      <c r="AX136" s="13" t="s">
        <v>74</v>
      </c>
      <c r="AY136" s="235" t="s">
        <v>136</v>
      </c>
    </row>
    <row r="137" s="13" customFormat="1">
      <c r="A137" s="13"/>
      <c r="B137" s="225"/>
      <c r="C137" s="226"/>
      <c r="D137" s="223" t="s">
        <v>148</v>
      </c>
      <c r="E137" s="227" t="s">
        <v>19</v>
      </c>
      <c r="F137" s="228" t="s">
        <v>234</v>
      </c>
      <c r="G137" s="226"/>
      <c r="H137" s="229">
        <v>2025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148</v>
      </c>
      <c r="AU137" s="235" t="s">
        <v>84</v>
      </c>
      <c r="AV137" s="13" t="s">
        <v>84</v>
      </c>
      <c r="AW137" s="13" t="s">
        <v>35</v>
      </c>
      <c r="AX137" s="13" t="s">
        <v>74</v>
      </c>
      <c r="AY137" s="235" t="s">
        <v>136</v>
      </c>
    </row>
    <row r="138" s="14" customFormat="1">
      <c r="A138" s="14"/>
      <c r="B138" s="236"/>
      <c r="C138" s="237"/>
      <c r="D138" s="223" t="s">
        <v>148</v>
      </c>
      <c r="E138" s="238" t="s">
        <v>19</v>
      </c>
      <c r="F138" s="239" t="s">
        <v>162</v>
      </c>
      <c r="G138" s="237"/>
      <c r="H138" s="240">
        <v>4925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148</v>
      </c>
      <c r="AU138" s="246" t="s">
        <v>84</v>
      </c>
      <c r="AV138" s="14" t="s">
        <v>142</v>
      </c>
      <c r="AW138" s="14" t="s">
        <v>35</v>
      </c>
      <c r="AX138" s="14" t="s">
        <v>82</v>
      </c>
      <c r="AY138" s="246" t="s">
        <v>136</v>
      </c>
    </row>
    <row r="139" s="12" customFormat="1" ht="22.8" customHeight="1">
      <c r="A139" s="12"/>
      <c r="B139" s="189"/>
      <c r="C139" s="190"/>
      <c r="D139" s="191" t="s">
        <v>73</v>
      </c>
      <c r="E139" s="203" t="s">
        <v>235</v>
      </c>
      <c r="F139" s="203" t="s">
        <v>236</v>
      </c>
      <c r="G139" s="190"/>
      <c r="H139" s="190"/>
      <c r="I139" s="193"/>
      <c r="J139" s="204">
        <f>BK139</f>
        <v>0</v>
      </c>
      <c r="K139" s="190"/>
      <c r="L139" s="195"/>
      <c r="M139" s="196"/>
      <c r="N139" s="197"/>
      <c r="O139" s="197"/>
      <c r="P139" s="198">
        <f>SUM(P140:P171)</f>
        <v>0</v>
      </c>
      <c r="Q139" s="197"/>
      <c r="R139" s="198">
        <f>SUM(R140:R171)</f>
        <v>0</v>
      </c>
      <c r="S139" s="197"/>
      <c r="T139" s="199">
        <f>SUM(T140:T171)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82</v>
      </c>
      <c r="AT139" s="201" t="s">
        <v>73</v>
      </c>
      <c r="AU139" s="201" t="s">
        <v>82</v>
      </c>
      <c r="AY139" s="200" t="s">
        <v>136</v>
      </c>
      <c r="BK139" s="202">
        <f>SUM(BK140:BK171)</f>
        <v>0</v>
      </c>
    </row>
    <row r="140" s="2" customFormat="1" ht="16.5" customHeight="1">
      <c r="A140" s="39"/>
      <c r="B140" s="40"/>
      <c r="C140" s="205" t="s">
        <v>8</v>
      </c>
      <c r="D140" s="205" t="s">
        <v>137</v>
      </c>
      <c r="E140" s="206" t="s">
        <v>237</v>
      </c>
      <c r="F140" s="207" t="s">
        <v>238</v>
      </c>
      <c r="G140" s="208" t="s">
        <v>239</v>
      </c>
      <c r="H140" s="209">
        <v>1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45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142</v>
      </c>
      <c r="AT140" s="216" t="s">
        <v>137</v>
      </c>
      <c r="AU140" s="216" t="s">
        <v>84</v>
      </c>
      <c r="AY140" s="18" t="s">
        <v>136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82</v>
      </c>
      <c r="BK140" s="217">
        <f>ROUND(I140*H140,2)</f>
        <v>0</v>
      </c>
      <c r="BL140" s="18" t="s">
        <v>142</v>
      </c>
      <c r="BM140" s="216" t="s">
        <v>240</v>
      </c>
    </row>
    <row r="141" s="2" customFormat="1">
      <c r="A141" s="39"/>
      <c r="B141" s="40"/>
      <c r="C141" s="41"/>
      <c r="D141" s="223" t="s">
        <v>146</v>
      </c>
      <c r="E141" s="41"/>
      <c r="F141" s="224" t="s">
        <v>241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84</v>
      </c>
    </row>
    <row r="142" s="2" customFormat="1" ht="21.75" customHeight="1">
      <c r="A142" s="39"/>
      <c r="B142" s="40"/>
      <c r="C142" s="205" t="s">
        <v>242</v>
      </c>
      <c r="D142" s="205" t="s">
        <v>137</v>
      </c>
      <c r="E142" s="206" t="s">
        <v>243</v>
      </c>
      <c r="F142" s="207" t="s">
        <v>244</v>
      </c>
      <c r="G142" s="208" t="s">
        <v>152</v>
      </c>
      <c r="H142" s="209">
        <v>226.5</v>
      </c>
      <c r="I142" s="210"/>
      <c r="J142" s="211">
        <f>ROUND(I142*H142,2)</f>
        <v>0</v>
      </c>
      <c r="K142" s="207" t="s">
        <v>141</v>
      </c>
      <c r="L142" s="45"/>
      <c r="M142" s="212" t="s">
        <v>19</v>
      </c>
      <c r="N142" s="213" t="s">
        <v>45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142</v>
      </c>
      <c r="AT142" s="216" t="s">
        <v>137</v>
      </c>
      <c r="AU142" s="216" t="s">
        <v>84</v>
      </c>
      <c r="AY142" s="18" t="s">
        <v>136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82</v>
      </c>
      <c r="BK142" s="217">
        <f>ROUND(I142*H142,2)</f>
        <v>0</v>
      </c>
      <c r="BL142" s="18" t="s">
        <v>142</v>
      </c>
      <c r="BM142" s="216" t="s">
        <v>245</v>
      </c>
    </row>
    <row r="143" s="2" customFormat="1">
      <c r="A143" s="39"/>
      <c r="B143" s="40"/>
      <c r="C143" s="41"/>
      <c r="D143" s="218" t="s">
        <v>144</v>
      </c>
      <c r="E143" s="41"/>
      <c r="F143" s="219" t="s">
        <v>246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84</v>
      </c>
    </row>
    <row r="144" s="2" customFormat="1">
      <c r="A144" s="39"/>
      <c r="B144" s="40"/>
      <c r="C144" s="41"/>
      <c r="D144" s="223" t="s">
        <v>146</v>
      </c>
      <c r="E144" s="41"/>
      <c r="F144" s="224" t="s">
        <v>247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146</v>
      </c>
      <c r="AU144" s="18" t="s">
        <v>84</v>
      </c>
    </row>
    <row r="145" s="13" customFormat="1">
      <c r="A145" s="13"/>
      <c r="B145" s="225"/>
      <c r="C145" s="226"/>
      <c r="D145" s="223" t="s">
        <v>148</v>
      </c>
      <c r="E145" s="227" t="s">
        <v>19</v>
      </c>
      <c r="F145" s="228" t="s">
        <v>248</v>
      </c>
      <c r="G145" s="226"/>
      <c r="H145" s="229">
        <v>171.90000000000001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148</v>
      </c>
      <c r="AU145" s="235" t="s">
        <v>84</v>
      </c>
      <c r="AV145" s="13" t="s">
        <v>84</v>
      </c>
      <c r="AW145" s="13" t="s">
        <v>35</v>
      </c>
      <c r="AX145" s="13" t="s">
        <v>74</v>
      </c>
      <c r="AY145" s="235" t="s">
        <v>136</v>
      </c>
    </row>
    <row r="146" s="13" customFormat="1">
      <c r="A146" s="13"/>
      <c r="B146" s="225"/>
      <c r="C146" s="226"/>
      <c r="D146" s="223" t="s">
        <v>148</v>
      </c>
      <c r="E146" s="227" t="s">
        <v>19</v>
      </c>
      <c r="F146" s="228" t="s">
        <v>249</v>
      </c>
      <c r="G146" s="226"/>
      <c r="H146" s="229">
        <v>24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148</v>
      </c>
      <c r="AU146" s="235" t="s">
        <v>84</v>
      </c>
      <c r="AV146" s="13" t="s">
        <v>84</v>
      </c>
      <c r="AW146" s="13" t="s">
        <v>35</v>
      </c>
      <c r="AX146" s="13" t="s">
        <v>74</v>
      </c>
      <c r="AY146" s="235" t="s">
        <v>136</v>
      </c>
    </row>
    <row r="147" s="13" customFormat="1">
      <c r="A147" s="13"/>
      <c r="B147" s="225"/>
      <c r="C147" s="226"/>
      <c r="D147" s="223" t="s">
        <v>148</v>
      </c>
      <c r="E147" s="227" t="s">
        <v>19</v>
      </c>
      <c r="F147" s="228" t="s">
        <v>250</v>
      </c>
      <c r="G147" s="226"/>
      <c r="H147" s="229">
        <v>30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148</v>
      </c>
      <c r="AU147" s="235" t="s">
        <v>84</v>
      </c>
      <c r="AV147" s="13" t="s">
        <v>84</v>
      </c>
      <c r="AW147" s="13" t="s">
        <v>35</v>
      </c>
      <c r="AX147" s="13" t="s">
        <v>74</v>
      </c>
      <c r="AY147" s="235" t="s">
        <v>136</v>
      </c>
    </row>
    <row r="148" s="13" customFormat="1">
      <c r="A148" s="13"/>
      <c r="B148" s="225"/>
      <c r="C148" s="226"/>
      <c r="D148" s="223" t="s">
        <v>148</v>
      </c>
      <c r="E148" s="227" t="s">
        <v>19</v>
      </c>
      <c r="F148" s="228" t="s">
        <v>251</v>
      </c>
      <c r="G148" s="226"/>
      <c r="H148" s="229">
        <v>0.029999999999999999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148</v>
      </c>
      <c r="AU148" s="235" t="s">
        <v>84</v>
      </c>
      <c r="AV148" s="13" t="s">
        <v>84</v>
      </c>
      <c r="AW148" s="13" t="s">
        <v>35</v>
      </c>
      <c r="AX148" s="13" t="s">
        <v>74</v>
      </c>
      <c r="AY148" s="235" t="s">
        <v>136</v>
      </c>
    </row>
    <row r="149" s="13" customFormat="1">
      <c r="A149" s="13"/>
      <c r="B149" s="225"/>
      <c r="C149" s="226"/>
      <c r="D149" s="223" t="s">
        <v>148</v>
      </c>
      <c r="E149" s="227" t="s">
        <v>19</v>
      </c>
      <c r="F149" s="228" t="s">
        <v>252</v>
      </c>
      <c r="G149" s="226"/>
      <c r="H149" s="229">
        <v>0.14999999999999999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148</v>
      </c>
      <c r="AU149" s="235" t="s">
        <v>84</v>
      </c>
      <c r="AV149" s="13" t="s">
        <v>84</v>
      </c>
      <c r="AW149" s="13" t="s">
        <v>35</v>
      </c>
      <c r="AX149" s="13" t="s">
        <v>74</v>
      </c>
      <c r="AY149" s="235" t="s">
        <v>136</v>
      </c>
    </row>
    <row r="150" s="13" customFormat="1">
      <c r="A150" s="13"/>
      <c r="B150" s="225"/>
      <c r="C150" s="226"/>
      <c r="D150" s="223" t="s">
        <v>148</v>
      </c>
      <c r="E150" s="227" t="s">
        <v>19</v>
      </c>
      <c r="F150" s="228" t="s">
        <v>253</v>
      </c>
      <c r="G150" s="226"/>
      <c r="H150" s="229">
        <v>0.40000000000000002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148</v>
      </c>
      <c r="AU150" s="235" t="s">
        <v>84</v>
      </c>
      <c r="AV150" s="13" t="s">
        <v>84</v>
      </c>
      <c r="AW150" s="13" t="s">
        <v>35</v>
      </c>
      <c r="AX150" s="13" t="s">
        <v>74</v>
      </c>
      <c r="AY150" s="235" t="s">
        <v>136</v>
      </c>
    </row>
    <row r="151" s="13" customFormat="1">
      <c r="A151" s="13"/>
      <c r="B151" s="225"/>
      <c r="C151" s="226"/>
      <c r="D151" s="223" t="s">
        <v>148</v>
      </c>
      <c r="E151" s="227" t="s">
        <v>19</v>
      </c>
      <c r="F151" s="228" t="s">
        <v>254</v>
      </c>
      <c r="G151" s="226"/>
      <c r="H151" s="229">
        <v>0.02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148</v>
      </c>
      <c r="AU151" s="235" t="s">
        <v>84</v>
      </c>
      <c r="AV151" s="13" t="s">
        <v>84</v>
      </c>
      <c r="AW151" s="13" t="s">
        <v>35</v>
      </c>
      <c r="AX151" s="13" t="s">
        <v>74</v>
      </c>
      <c r="AY151" s="235" t="s">
        <v>136</v>
      </c>
    </row>
    <row r="152" s="14" customFormat="1">
      <c r="A152" s="14"/>
      <c r="B152" s="236"/>
      <c r="C152" s="237"/>
      <c r="D152" s="223" t="s">
        <v>148</v>
      </c>
      <c r="E152" s="238" t="s">
        <v>19</v>
      </c>
      <c r="F152" s="239" t="s">
        <v>162</v>
      </c>
      <c r="G152" s="237"/>
      <c r="H152" s="240">
        <v>226.5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148</v>
      </c>
      <c r="AU152" s="246" t="s">
        <v>84</v>
      </c>
      <c r="AV152" s="14" t="s">
        <v>142</v>
      </c>
      <c r="AW152" s="14" t="s">
        <v>35</v>
      </c>
      <c r="AX152" s="14" t="s">
        <v>82</v>
      </c>
      <c r="AY152" s="246" t="s">
        <v>136</v>
      </c>
    </row>
    <row r="153" s="2" customFormat="1" ht="16.5" customHeight="1">
      <c r="A153" s="39"/>
      <c r="B153" s="40"/>
      <c r="C153" s="205" t="s">
        <v>255</v>
      </c>
      <c r="D153" s="205" t="s">
        <v>137</v>
      </c>
      <c r="E153" s="206" t="s">
        <v>256</v>
      </c>
      <c r="F153" s="207" t="s">
        <v>257</v>
      </c>
      <c r="G153" s="208" t="s">
        <v>152</v>
      </c>
      <c r="H153" s="209">
        <v>5662.5</v>
      </c>
      <c r="I153" s="210"/>
      <c r="J153" s="211">
        <f>ROUND(I153*H153,2)</f>
        <v>0</v>
      </c>
      <c r="K153" s="207" t="s">
        <v>141</v>
      </c>
      <c r="L153" s="45"/>
      <c r="M153" s="212" t="s">
        <v>19</v>
      </c>
      <c r="N153" s="213" t="s">
        <v>45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142</v>
      </c>
      <c r="AT153" s="216" t="s">
        <v>137</v>
      </c>
      <c r="AU153" s="216" t="s">
        <v>84</v>
      </c>
      <c r="AY153" s="18" t="s">
        <v>136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82</v>
      </c>
      <c r="BK153" s="217">
        <f>ROUND(I153*H153,2)</f>
        <v>0</v>
      </c>
      <c r="BL153" s="18" t="s">
        <v>142</v>
      </c>
      <c r="BM153" s="216" t="s">
        <v>258</v>
      </c>
    </row>
    <row r="154" s="2" customFormat="1">
      <c r="A154" s="39"/>
      <c r="B154" s="40"/>
      <c r="C154" s="41"/>
      <c r="D154" s="218" t="s">
        <v>144</v>
      </c>
      <c r="E154" s="41"/>
      <c r="F154" s="219" t="s">
        <v>259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144</v>
      </c>
      <c r="AU154" s="18" t="s">
        <v>84</v>
      </c>
    </row>
    <row r="155" s="2" customFormat="1">
      <c r="A155" s="39"/>
      <c r="B155" s="40"/>
      <c r="C155" s="41"/>
      <c r="D155" s="223" t="s">
        <v>146</v>
      </c>
      <c r="E155" s="41"/>
      <c r="F155" s="224" t="s">
        <v>260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84</v>
      </c>
    </row>
    <row r="156" s="13" customFormat="1">
      <c r="A156" s="13"/>
      <c r="B156" s="225"/>
      <c r="C156" s="226"/>
      <c r="D156" s="223" t="s">
        <v>148</v>
      </c>
      <c r="E156" s="227" t="s">
        <v>19</v>
      </c>
      <c r="F156" s="228" t="s">
        <v>261</v>
      </c>
      <c r="G156" s="226"/>
      <c r="H156" s="229">
        <v>5662.5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148</v>
      </c>
      <c r="AU156" s="235" t="s">
        <v>84</v>
      </c>
      <c r="AV156" s="13" t="s">
        <v>84</v>
      </c>
      <c r="AW156" s="13" t="s">
        <v>35</v>
      </c>
      <c r="AX156" s="13" t="s">
        <v>82</v>
      </c>
      <c r="AY156" s="235" t="s">
        <v>136</v>
      </c>
    </row>
    <row r="157" s="2" customFormat="1" ht="24.15" customHeight="1">
      <c r="A157" s="39"/>
      <c r="B157" s="40"/>
      <c r="C157" s="205" t="s">
        <v>262</v>
      </c>
      <c r="D157" s="205" t="s">
        <v>137</v>
      </c>
      <c r="E157" s="206" t="s">
        <v>263</v>
      </c>
      <c r="F157" s="207" t="s">
        <v>264</v>
      </c>
      <c r="G157" s="208" t="s">
        <v>152</v>
      </c>
      <c r="H157" s="209">
        <v>171.90000000000001</v>
      </c>
      <c r="I157" s="210"/>
      <c r="J157" s="211">
        <f>ROUND(I157*H157,2)</f>
        <v>0</v>
      </c>
      <c r="K157" s="207" t="s">
        <v>19</v>
      </c>
      <c r="L157" s="45"/>
      <c r="M157" s="212" t="s">
        <v>19</v>
      </c>
      <c r="N157" s="213" t="s">
        <v>45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142</v>
      </c>
      <c r="AT157" s="216" t="s">
        <v>137</v>
      </c>
      <c r="AU157" s="216" t="s">
        <v>84</v>
      </c>
      <c r="AY157" s="18" t="s">
        <v>136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82</v>
      </c>
      <c r="BK157" s="217">
        <f>ROUND(I157*H157,2)</f>
        <v>0</v>
      </c>
      <c r="BL157" s="18" t="s">
        <v>142</v>
      </c>
      <c r="BM157" s="216" t="s">
        <v>265</v>
      </c>
    </row>
    <row r="158" s="13" customFormat="1">
      <c r="A158" s="13"/>
      <c r="B158" s="225"/>
      <c r="C158" s="226"/>
      <c r="D158" s="223" t="s">
        <v>148</v>
      </c>
      <c r="E158" s="227" t="s">
        <v>19</v>
      </c>
      <c r="F158" s="228" t="s">
        <v>248</v>
      </c>
      <c r="G158" s="226"/>
      <c r="H158" s="229">
        <v>171.90000000000001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148</v>
      </c>
      <c r="AU158" s="235" t="s">
        <v>84</v>
      </c>
      <c r="AV158" s="13" t="s">
        <v>84</v>
      </c>
      <c r="AW158" s="13" t="s">
        <v>35</v>
      </c>
      <c r="AX158" s="13" t="s">
        <v>82</v>
      </c>
      <c r="AY158" s="235" t="s">
        <v>136</v>
      </c>
    </row>
    <row r="159" s="2" customFormat="1" ht="16.5" customHeight="1">
      <c r="A159" s="39"/>
      <c r="B159" s="40"/>
      <c r="C159" s="205" t="s">
        <v>266</v>
      </c>
      <c r="D159" s="205" t="s">
        <v>137</v>
      </c>
      <c r="E159" s="206" t="s">
        <v>267</v>
      </c>
      <c r="F159" s="207" t="s">
        <v>268</v>
      </c>
      <c r="G159" s="208" t="s">
        <v>152</v>
      </c>
      <c r="H159" s="209">
        <v>54.600000000000001</v>
      </c>
      <c r="I159" s="210"/>
      <c r="J159" s="211">
        <f>ROUND(I159*H159,2)</f>
        <v>0</v>
      </c>
      <c r="K159" s="207" t="s">
        <v>141</v>
      </c>
      <c r="L159" s="45"/>
      <c r="M159" s="212" t="s">
        <v>19</v>
      </c>
      <c r="N159" s="213" t="s">
        <v>45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142</v>
      </c>
      <c r="AT159" s="216" t="s">
        <v>137</v>
      </c>
      <c r="AU159" s="216" t="s">
        <v>84</v>
      </c>
      <c r="AY159" s="18" t="s">
        <v>136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82</v>
      </c>
      <c r="BK159" s="217">
        <f>ROUND(I159*H159,2)</f>
        <v>0</v>
      </c>
      <c r="BL159" s="18" t="s">
        <v>142</v>
      </c>
      <c r="BM159" s="216" t="s">
        <v>269</v>
      </c>
    </row>
    <row r="160" s="2" customFormat="1">
      <c r="A160" s="39"/>
      <c r="B160" s="40"/>
      <c r="C160" s="41"/>
      <c r="D160" s="218" t="s">
        <v>144</v>
      </c>
      <c r="E160" s="41"/>
      <c r="F160" s="219" t="s">
        <v>270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144</v>
      </c>
      <c r="AU160" s="18" t="s">
        <v>84</v>
      </c>
    </row>
    <row r="161" s="2" customFormat="1">
      <c r="A161" s="39"/>
      <c r="B161" s="40"/>
      <c r="C161" s="41"/>
      <c r="D161" s="223" t="s">
        <v>146</v>
      </c>
      <c r="E161" s="41"/>
      <c r="F161" s="224" t="s">
        <v>271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84</v>
      </c>
    </row>
    <row r="162" s="13" customFormat="1">
      <c r="A162" s="13"/>
      <c r="B162" s="225"/>
      <c r="C162" s="226"/>
      <c r="D162" s="223" t="s">
        <v>148</v>
      </c>
      <c r="E162" s="227" t="s">
        <v>19</v>
      </c>
      <c r="F162" s="228" t="s">
        <v>272</v>
      </c>
      <c r="G162" s="226"/>
      <c r="H162" s="229">
        <v>54.600000000000001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148</v>
      </c>
      <c r="AU162" s="235" t="s">
        <v>84</v>
      </c>
      <c r="AV162" s="13" t="s">
        <v>84</v>
      </c>
      <c r="AW162" s="13" t="s">
        <v>35</v>
      </c>
      <c r="AX162" s="13" t="s">
        <v>82</v>
      </c>
      <c r="AY162" s="235" t="s">
        <v>136</v>
      </c>
    </row>
    <row r="163" s="2" customFormat="1" ht="24.15" customHeight="1">
      <c r="A163" s="39"/>
      <c r="B163" s="40"/>
      <c r="C163" s="205" t="s">
        <v>273</v>
      </c>
      <c r="D163" s="205" t="s">
        <v>137</v>
      </c>
      <c r="E163" s="206" t="s">
        <v>274</v>
      </c>
      <c r="F163" s="207" t="s">
        <v>275</v>
      </c>
      <c r="G163" s="208" t="s">
        <v>152</v>
      </c>
      <c r="H163" s="209">
        <v>30</v>
      </c>
      <c r="I163" s="210"/>
      <c r="J163" s="211">
        <f>ROUND(I163*H163,2)</f>
        <v>0</v>
      </c>
      <c r="K163" s="207" t="s">
        <v>141</v>
      </c>
      <c r="L163" s="45"/>
      <c r="M163" s="212" t="s">
        <v>19</v>
      </c>
      <c r="N163" s="213" t="s">
        <v>45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142</v>
      </c>
      <c r="AT163" s="216" t="s">
        <v>137</v>
      </c>
      <c r="AU163" s="216" t="s">
        <v>84</v>
      </c>
      <c r="AY163" s="18" t="s">
        <v>136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82</v>
      </c>
      <c r="BK163" s="217">
        <f>ROUND(I163*H163,2)</f>
        <v>0</v>
      </c>
      <c r="BL163" s="18" t="s">
        <v>142</v>
      </c>
      <c r="BM163" s="216" t="s">
        <v>276</v>
      </c>
    </row>
    <row r="164" s="2" customFormat="1">
      <c r="A164" s="39"/>
      <c r="B164" s="40"/>
      <c r="C164" s="41"/>
      <c r="D164" s="218" t="s">
        <v>144</v>
      </c>
      <c r="E164" s="41"/>
      <c r="F164" s="219" t="s">
        <v>277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144</v>
      </c>
      <c r="AU164" s="18" t="s">
        <v>84</v>
      </c>
    </row>
    <row r="165" s="13" customFormat="1">
      <c r="A165" s="13"/>
      <c r="B165" s="225"/>
      <c r="C165" s="226"/>
      <c r="D165" s="223" t="s">
        <v>148</v>
      </c>
      <c r="E165" s="227" t="s">
        <v>19</v>
      </c>
      <c r="F165" s="228" t="s">
        <v>278</v>
      </c>
      <c r="G165" s="226"/>
      <c r="H165" s="229">
        <v>30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148</v>
      </c>
      <c r="AU165" s="235" t="s">
        <v>84</v>
      </c>
      <c r="AV165" s="13" t="s">
        <v>84</v>
      </c>
      <c r="AW165" s="13" t="s">
        <v>35</v>
      </c>
      <c r="AX165" s="13" t="s">
        <v>82</v>
      </c>
      <c r="AY165" s="235" t="s">
        <v>136</v>
      </c>
    </row>
    <row r="166" s="2" customFormat="1" ht="16.5" customHeight="1">
      <c r="A166" s="39"/>
      <c r="B166" s="40"/>
      <c r="C166" s="205" t="s">
        <v>7</v>
      </c>
      <c r="D166" s="205" t="s">
        <v>137</v>
      </c>
      <c r="E166" s="206" t="s">
        <v>279</v>
      </c>
      <c r="F166" s="207" t="s">
        <v>280</v>
      </c>
      <c r="G166" s="208" t="s">
        <v>152</v>
      </c>
      <c r="H166" s="209">
        <v>0.59999999999999998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45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142</v>
      </c>
      <c r="AT166" s="216" t="s">
        <v>137</v>
      </c>
      <c r="AU166" s="216" t="s">
        <v>84</v>
      </c>
      <c r="AY166" s="18" t="s">
        <v>136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82</v>
      </c>
      <c r="BK166" s="217">
        <f>ROUND(I166*H166,2)</f>
        <v>0</v>
      </c>
      <c r="BL166" s="18" t="s">
        <v>142</v>
      </c>
      <c r="BM166" s="216" t="s">
        <v>281</v>
      </c>
    </row>
    <row r="167" s="2" customFormat="1">
      <c r="A167" s="39"/>
      <c r="B167" s="40"/>
      <c r="C167" s="41"/>
      <c r="D167" s="223" t="s">
        <v>146</v>
      </c>
      <c r="E167" s="41"/>
      <c r="F167" s="224" t="s">
        <v>282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146</v>
      </c>
      <c r="AU167" s="18" t="s">
        <v>84</v>
      </c>
    </row>
    <row r="168" s="13" customFormat="1">
      <c r="A168" s="13"/>
      <c r="B168" s="225"/>
      <c r="C168" s="226"/>
      <c r="D168" s="223" t="s">
        <v>148</v>
      </c>
      <c r="E168" s="227" t="s">
        <v>19</v>
      </c>
      <c r="F168" s="228" t="s">
        <v>283</v>
      </c>
      <c r="G168" s="226"/>
      <c r="H168" s="229">
        <v>0.59999999999999998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148</v>
      </c>
      <c r="AU168" s="235" t="s">
        <v>84</v>
      </c>
      <c r="AV168" s="13" t="s">
        <v>84</v>
      </c>
      <c r="AW168" s="13" t="s">
        <v>35</v>
      </c>
      <c r="AX168" s="13" t="s">
        <v>82</v>
      </c>
      <c r="AY168" s="235" t="s">
        <v>136</v>
      </c>
    </row>
    <row r="169" s="2" customFormat="1" ht="24.15" customHeight="1">
      <c r="A169" s="39"/>
      <c r="B169" s="40"/>
      <c r="C169" s="205" t="s">
        <v>284</v>
      </c>
      <c r="D169" s="205" t="s">
        <v>137</v>
      </c>
      <c r="E169" s="206" t="s">
        <v>285</v>
      </c>
      <c r="F169" s="207" t="s">
        <v>286</v>
      </c>
      <c r="G169" s="208" t="s">
        <v>152</v>
      </c>
      <c r="H169" s="209">
        <v>24</v>
      </c>
      <c r="I169" s="210"/>
      <c r="J169" s="211">
        <f>ROUND(I169*H169,2)</f>
        <v>0</v>
      </c>
      <c r="K169" s="207" t="s">
        <v>141</v>
      </c>
      <c r="L169" s="45"/>
      <c r="M169" s="212" t="s">
        <v>19</v>
      </c>
      <c r="N169" s="213" t="s">
        <v>45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142</v>
      </c>
      <c r="AT169" s="216" t="s">
        <v>137</v>
      </c>
      <c r="AU169" s="216" t="s">
        <v>84</v>
      </c>
      <c r="AY169" s="18" t="s">
        <v>136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82</v>
      </c>
      <c r="BK169" s="217">
        <f>ROUND(I169*H169,2)</f>
        <v>0</v>
      </c>
      <c r="BL169" s="18" t="s">
        <v>142</v>
      </c>
      <c r="BM169" s="216" t="s">
        <v>287</v>
      </c>
    </row>
    <row r="170" s="2" customFormat="1">
      <c r="A170" s="39"/>
      <c r="B170" s="40"/>
      <c r="C170" s="41"/>
      <c r="D170" s="218" t="s">
        <v>144</v>
      </c>
      <c r="E170" s="41"/>
      <c r="F170" s="219" t="s">
        <v>288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144</v>
      </c>
      <c r="AU170" s="18" t="s">
        <v>84</v>
      </c>
    </row>
    <row r="171" s="13" customFormat="1">
      <c r="A171" s="13"/>
      <c r="B171" s="225"/>
      <c r="C171" s="226"/>
      <c r="D171" s="223" t="s">
        <v>148</v>
      </c>
      <c r="E171" s="227" t="s">
        <v>19</v>
      </c>
      <c r="F171" s="228" t="s">
        <v>249</v>
      </c>
      <c r="G171" s="226"/>
      <c r="H171" s="229">
        <v>24</v>
      </c>
      <c r="I171" s="230"/>
      <c r="J171" s="226"/>
      <c r="K171" s="226"/>
      <c r="L171" s="231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148</v>
      </c>
      <c r="AU171" s="235" t="s">
        <v>84</v>
      </c>
      <c r="AV171" s="13" t="s">
        <v>84</v>
      </c>
      <c r="AW171" s="13" t="s">
        <v>35</v>
      </c>
      <c r="AX171" s="13" t="s">
        <v>82</v>
      </c>
      <c r="AY171" s="235" t="s">
        <v>136</v>
      </c>
    </row>
    <row r="172" s="2" customFormat="1" ht="6.96" customHeight="1">
      <c r="A172" s="39"/>
      <c r="B172" s="60"/>
      <c r="C172" s="61"/>
      <c r="D172" s="61"/>
      <c r="E172" s="61"/>
      <c r="F172" s="61"/>
      <c r="G172" s="61"/>
      <c r="H172" s="61"/>
      <c r="I172" s="61"/>
      <c r="J172" s="61"/>
      <c r="K172" s="61"/>
      <c r="L172" s="45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</sheetData>
  <sheetProtection sheet="1" autoFilter="0" formatColumns="0" formatRows="0" objects="1" scenarios="1" spinCount="100000" saltValue="wI9rRrzdTFe05HqgWTkhUgT9OvnaZ3yn5wur+h1wF1ghUcu/z5hwkIn2wdng2okZCrhgwTLLVFeE6ER2IXlfSA==" hashValue="4fYLFzE1shjxkXJ6AaxlVEjP0l0eUVd+4e7oa1cao2t4px2aIgYtxRtG2YPdxqJxkTJ4e7JRuGaz25JZDhE9vA==" algorithmName="SHA-512" password="CC35"/>
  <autoFilter ref="C81:K17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111111331"/>
    <hyperlink ref="F92" r:id="rId2" display="https://podminky.urs.cz/item/CS_URS_2023_01/111251103"/>
    <hyperlink ref="F97" r:id="rId3" display="https://podminky.urs.cz/item/CS_URS_2023_01/112155311"/>
    <hyperlink ref="F100" r:id="rId4" display="https://podminky.urs.cz/item/CS_URS_2023_01/112251211"/>
    <hyperlink ref="F104" r:id="rId5" display="https://podminky.urs.cz/item/CS_URS_2023_01/121151123"/>
    <hyperlink ref="F108" r:id="rId6" display="https://podminky.urs.cz/item/CS_URS_2023_01/122251404"/>
    <hyperlink ref="F112" r:id="rId7" display="https://podminky.urs.cz/item/CS_URS_2023_01/127751101"/>
    <hyperlink ref="F115" r:id="rId8" display="https://podminky.urs.cz/item/CS_URS_2023_01/122351504"/>
    <hyperlink ref="F118" r:id="rId9" display="https://podminky.urs.cz/item/CS_URS_2023_01/162351103"/>
    <hyperlink ref="F124" r:id="rId10" display="https://podminky.urs.cz/item/CS_URS_2023_01/162451126"/>
    <hyperlink ref="F129" r:id="rId11" display="https://podminky.urs.cz/item/CS_URS_2023_01/171251101"/>
    <hyperlink ref="F133" r:id="rId12" display="https://podminky.urs.cz/item/CS_URS_2023_01/181111111"/>
    <hyperlink ref="F135" r:id="rId13" display="https://podminky.urs.cz/item/CS_URS_2023_01/181351113"/>
    <hyperlink ref="F143" r:id="rId14" display="https://podminky.urs.cz/item/CS_URS_2023_01/997006512"/>
    <hyperlink ref="F154" r:id="rId15" display="https://podminky.urs.cz/item/CS_URS_2023_01/997006519"/>
    <hyperlink ref="F160" r:id="rId16" display="https://podminky.urs.cz/item/CS_URS_2023_01/997221611"/>
    <hyperlink ref="F164" r:id="rId17" display="https://podminky.urs.cz/item/CS_URS_2023_01/997221655"/>
    <hyperlink ref="F170" r:id="rId18" display="https://podminky.urs.cz/item/CS_URS_2023_01/99722161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110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Ozelenění biokoridorů LBK5, LB6 a biocentra BC1 v k.ú. Polerady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289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290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113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ROUND((SUM(BE84:BE230)),  2)</f>
        <v>0</v>
      </c>
      <c r="G33" s="39"/>
      <c r="H33" s="39"/>
      <c r="I33" s="149">
        <v>0.20999999999999999</v>
      </c>
      <c r="J33" s="148">
        <f>ROUND(((SUM(BE84:BE230))*I33),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ROUND((SUM(BF84:BF230)),  2)</f>
        <v>0</v>
      </c>
      <c r="G34" s="39"/>
      <c r="H34" s="39"/>
      <c r="I34" s="149">
        <v>0.14999999999999999</v>
      </c>
      <c r="J34" s="148">
        <f>ROUND(((SUM(BF84:BF230))*I34),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ROUND((SUM(BG84:BG230)),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ROUND((SUM(BH84:BH230)),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ROUND((SUM(BI84:BI230)),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Ozelenění biokoridorů LBK5, LB6 a biocentra BC1 v k.ú. Polerady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SO-02 - Vegetační úpravy LBC 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Polerady</v>
      </c>
      <c r="G52" s="41"/>
      <c r="H52" s="41"/>
      <c r="I52" s="33" t="s">
        <v>23</v>
      </c>
      <c r="J52" s="73" t="str">
        <f>IF(J12="","",J12)</f>
        <v>2. 2. 2023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pozemklový úřad, KPÚ pro Středočeský kraj</v>
      </c>
      <c r="G54" s="41"/>
      <c r="H54" s="41"/>
      <c r="I54" s="33" t="s">
        <v>32</v>
      </c>
      <c r="J54" s="37" t="str">
        <f>E21</f>
        <v xml:space="preserve">ATELIER FONTES 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115</v>
      </c>
      <c r="D57" s="163"/>
      <c r="E57" s="163"/>
      <c r="F57" s="163"/>
      <c r="G57" s="163"/>
      <c r="H57" s="163"/>
      <c r="I57" s="163"/>
      <c r="J57" s="164" t="s">
        <v>116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117</v>
      </c>
    </row>
    <row r="60" s="9" customFormat="1" ht="24.96" customHeight="1">
      <c r="A60" s="9"/>
      <c r="B60" s="166"/>
      <c r="C60" s="167"/>
      <c r="D60" s="168" t="s">
        <v>118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119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291</v>
      </c>
      <c r="E62" s="175"/>
      <c r="F62" s="175"/>
      <c r="G62" s="175"/>
      <c r="H62" s="175"/>
      <c r="I62" s="175"/>
      <c r="J62" s="176">
        <f>J215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292</v>
      </c>
      <c r="E63" s="175"/>
      <c r="F63" s="175"/>
      <c r="G63" s="175"/>
      <c r="H63" s="175"/>
      <c r="I63" s="175"/>
      <c r="J63" s="176">
        <f>J225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293</v>
      </c>
      <c r="E64" s="175"/>
      <c r="F64" s="175"/>
      <c r="G64" s="175"/>
      <c r="H64" s="175"/>
      <c r="I64" s="175"/>
      <c r="J64" s="176">
        <f>J228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121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Ozelenění biokoridorů LBK5, LB6 a biocentra BC1 v k.ú. Polerady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111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SO-02 - Vegetační úpravy LBC 1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Polerady</v>
      </c>
      <c r="G78" s="41"/>
      <c r="H78" s="41"/>
      <c r="I78" s="33" t="s">
        <v>23</v>
      </c>
      <c r="J78" s="73" t="str">
        <f>IF(J12="","",J12)</f>
        <v>2. 2. 2023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Státní pozemklový úřad, KPÚ pro Středočeský kraj</v>
      </c>
      <c r="G80" s="41"/>
      <c r="H80" s="41"/>
      <c r="I80" s="33" t="s">
        <v>32</v>
      </c>
      <c r="J80" s="37" t="str">
        <f>E21</f>
        <v xml:space="preserve">ATELIER FONTES 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36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122</v>
      </c>
      <c r="D83" s="181" t="s">
        <v>59</v>
      </c>
      <c r="E83" s="181" t="s">
        <v>55</v>
      </c>
      <c r="F83" s="181" t="s">
        <v>56</v>
      </c>
      <c r="G83" s="181" t="s">
        <v>123</v>
      </c>
      <c r="H83" s="181" t="s">
        <v>124</v>
      </c>
      <c r="I83" s="181" t="s">
        <v>125</v>
      </c>
      <c r="J83" s="181" t="s">
        <v>116</v>
      </c>
      <c r="K83" s="182" t="s">
        <v>126</v>
      </c>
      <c r="L83" s="183"/>
      <c r="M83" s="93" t="s">
        <v>19</v>
      </c>
      <c r="N83" s="94" t="s">
        <v>44</v>
      </c>
      <c r="O83" s="94" t="s">
        <v>127</v>
      </c>
      <c r="P83" s="94" t="s">
        <v>128</v>
      </c>
      <c r="Q83" s="94" t="s">
        <v>129</v>
      </c>
      <c r="R83" s="94" t="s">
        <v>130</v>
      </c>
      <c r="S83" s="94" t="s">
        <v>131</v>
      </c>
      <c r="T83" s="95" t="s">
        <v>132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133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34.823275999999993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73</v>
      </c>
      <c r="AU84" s="18" t="s">
        <v>117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73</v>
      </c>
      <c r="E85" s="192" t="s">
        <v>134</v>
      </c>
      <c r="F85" s="192" t="s">
        <v>135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P86+P215+P225+P228</f>
        <v>0</v>
      </c>
      <c r="Q85" s="197"/>
      <c r="R85" s="198">
        <f>R86+R215+R225+R228</f>
        <v>34.823275999999993</v>
      </c>
      <c r="S85" s="197"/>
      <c r="T85" s="199">
        <f>T86+T215+T225+T228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82</v>
      </c>
      <c r="AT85" s="201" t="s">
        <v>73</v>
      </c>
      <c r="AU85" s="201" t="s">
        <v>74</v>
      </c>
      <c r="AY85" s="200" t="s">
        <v>136</v>
      </c>
      <c r="BK85" s="202">
        <f>BK86+BK215+BK225+BK228</f>
        <v>0</v>
      </c>
    </row>
    <row r="86" s="12" customFormat="1" ht="22.8" customHeight="1">
      <c r="A86" s="12"/>
      <c r="B86" s="189"/>
      <c r="C86" s="190"/>
      <c r="D86" s="191" t="s">
        <v>73</v>
      </c>
      <c r="E86" s="203" t="s">
        <v>82</v>
      </c>
      <c r="F86" s="203" t="s">
        <v>80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SUM(P87:P214)</f>
        <v>0</v>
      </c>
      <c r="Q86" s="197"/>
      <c r="R86" s="198">
        <f>SUM(R87:R214)</f>
        <v>26.341714399999997</v>
      </c>
      <c r="S86" s="197"/>
      <c r="T86" s="199">
        <f>SUM(T87:T214)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82</v>
      </c>
      <c r="AT86" s="201" t="s">
        <v>73</v>
      </c>
      <c r="AU86" s="201" t="s">
        <v>82</v>
      </c>
      <c r="AY86" s="200" t="s">
        <v>136</v>
      </c>
      <c r="BK86" s="202">
        <f>SUM(BK87:BK214)</f>
        <v>0</v>
      </c>
    </row>
    <row r="87" s="2" customFormat="1" ht="24.15" customHeight="1">
      <c r="A87" s="39"/>
      <c r="B87" s="40"/>
      <c r="C87" s="205" t="s">
        <v>82</v>
      </c>
      <c r="D87" s="205" t="s">
        <v>137</v>
      </c>
      <c r="E87" s="206" t="s">
        <v>294</v>
      </c>
      <c r="F87" s="207" t="s">
        <v>295</v>
      </c>
      <c r="G87" s="208" t="s">
        <v>140</v>
      </c>
      <c r="H87" s="209">
        <v>235</v>
      </c>
      <c r="I87" s="210"/>
      <c r="J87" s="211">
        <f>ROUND(I87*H87,2)</f>
        <v>0</v>
      </c>
      <c r="K87" s="207" t="s">
        <v>141</v>
      </c>
      <c r="L87" s="45"/>
      <c r="M87" s="212" t="s">
        <v>19</v>
      </c>
      <c r="N87" s="213" t="s">
        <v>45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142</v>
      </c>
      <c r="AT87" s="216" t="s">
        <v>137</v>
      </c>
      <c r="AU87" s="216" t="s">
        <v>84</v>
      </c>
      <c r="AY87" s="18" t="s">
        <v>136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82</v>
      </c>
      <c r="BK87" s="217">
        <f>ROUND(I87*H87,2)</f>
        <v>0</v>
      </c>
      <c r="BL87" s="18" t="s">
        <v>142</v>
      </c>
      <c r="BM87" s="216" t="s">
        <v>296</v>
      </c>
    </row>
    <row r="88" s="2" customFormat="1">
      <c r="A88" s="39"/>
      <c r="B88" s="40"/>
      <c r="C88" s="41"/>
      <c r="D88" s="218" t="s">
        <v>144</v>
      </c>
      <c r="E88" s="41"/>
      <c r="F88" s="219" t="s">
        <v>297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144</v>
      </c>
      <c r="AU88" s="18" t="s">
        <v>84</v>
      </c>
    </row>
    <row r="89" s="13" customFormat="1">
      <c r="A89" s="13"/>
      <c r="B89" s="225"/>
      <c r="C89" s="226"/>
      <c r="D89" s="223" t="s">
        <v>148</v>
      </c>
      <c r="E89" s="227" t="s">
        <v>19</v>
      </c>
      <c r="F89" s="228" t="s">
        <v>298</v>
      </c>
      <c r="G89" s="226"/>
      <c r="H89" s="229">
        <v>235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148</v>
      </c>
      <c r="AU89" s="235" t="s">
        <v>84</v>
      </c>
      <c r="AV89" s="13" t="s">
        <v>84</v>
      </c>
      <c r="AW89" s="13" t="s">
        <v>35</v>
      </c>
      <c r="AX89" s="13" t="s">
        <v>82</v>
      </c>
      <c r="AY89" s="235" t="s">
        <v>136</v>
      </c>
    </row>
    <row r="90" s="2" customFormat="1" ht="24.15" customHeight="1">
      <c r="A90" s="39"/>
      <c r="B90" s="40"/>
      <c r="C90" s="205" t="s">
        <v>84</v>
      </c>
      <c r="D90" s="205" t="s">
        <v>137</v>
      </c>
      <c r="E90" s="206" t="s">
        <v>299</v>
      </c>
      <c r="F90" s="207" t="s">
        <v>300</v>
      </c>
      <c r="G90" s="208" t="s">
        <v>301</v>
      </c>
      <c r="H90" s="209">
        <v>180</v>
      </c>
      <c r="I90" s="210"/>
      <c r="J90" s="211">
        <f>ROUND(I90*H90,2)</f>
        <v>0</v>
      </c>
      <c r="K90" s="207" t="s">
        <v>141</v>
      </c>
      <c r="L90" s="45"/>
      <c r="M90" s="212" t="s">
        <v>19</v>
      </c>
      <c r="N90" s="213" t="s">
        <v>45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142</v>
      </c>
      <c r="AT90" s="216" t="s">
        <v>137</v>
      </c>
      <c r="AU90" s="216" t="s">
        <v>84</v>
      </c>
      <c r="AY90" s="18" t="s">
        <v>136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82</v>
      </c>
      <c r="BK90" s="217">
        <f>ROUND(I90*H90,2)</f>
        <v>0</v>
      </c>
      <c r="BL90" s="18" t="s">
        <v>142</v>
      </c>
      <c r="BM90" s="216" t="s">
        <v>302</v>
      </c>
    </row>
    <row r="91" s="2" customFormat="1">
      <c r="A91" s="39"/>
      <c r="B91" s="40"/>
      <c r="C91" s="41"/>
      <c r="D91" s="218" t="s">
        <v>144</v>
      </c>
      <c r="E91" s="41"/>
      <c r="F91" s="219" t="s">
        <v>303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84</v>
      </c>
    </row>
    <row r="92" s="2" customFormat="1" ht="16.5" customHeight="1">
      <c r="A92" s="39"/>
      <c r="B92" s="40"/>
      <c r="C92" s="205" t="s">
        <v>155</v>
      </c>
      <c r="D92" s="205" t="s">
        <v>137</v>
      </c>
      <c r="E92" s="206" t="s">
        <v>304</v>
      </c>
      <c r="F92" s="207" t="s">
        <v>305</v>
      </c>
      <c r="G92" s="208" t="s">
        <v>140</v>
      </c>
      <c r="H92" s="209">
        <v>235</v>
      </c>
      <c r="I92" s="210"/>
      <c r="J92" s="211">
        <f>ROUND(I92*H92,2)</f>
        <v>0</v>
      </c>
      <c r="K92" s="207" t="s">
        <v>141</v>
      </c>
      <c r="L92" s="45"/>
      <c r="M92" s="212" t="s">
        <v>19</v>
      </c>
      <c r="N92" s="213" t="s">
        <v>45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142</v>
      </c>
      <c r="AT92" s="216" t="s">
        <v>137</v>
      </c>
      <c r="AU92" s="216" t="s">
        <v>84</v>
      </c>
      <c r="AY92" s="18" t="s">
        <v>136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82</v>
      </c>
      <c r="BK92" s="217">
        <f>ROUND(I92*H92,2)</f>
        <v>0</v>
      </c>
      <c r="BL92" s="18" t="s">
        <v>142</v>
      </c>
      <c r="BM92" s="216" t="s">
        <v>306</v>
      </c>
    </row>
    <row r="93" s="2" customFormat="1">
      <c r="A93" s="39"/>
      <c r="B93" s="40"/>
      <c r="C93" s="41"/>
      <c r="D93" s="218" t="s">
        <v>144</v>
      </c>
      <c r="E93" s="41"/>
      <c r="F93" s="219" t="s">
        <v>307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144</v>
      </c>
      <c r="AU93" s="18" t="s">
        <v>84</v>
      </c>
    </row>
    <row r="94" s="13" customFormat="1">
      <c r="A94" s="13"/>
      <c r="B94" s="225"/>
      <c r="C94" s="226"/>
      <c r="D94" s="223" t="s">
        <v>148</v>
      </c>
      <c r="E94" s="227" t="s">
        <v>19</v>
      </c>
      <c r="F94" s="228" t="s">
        <v>308</v>
      </c>
      <c r="G94" s="226"/>
      <c r="H94" s="229">
        <v>235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148</v>
      </c>
      <c r="AU94" s="235" t="s">
        <v>84</v>
      </c>
      <c r="AV94" s="13" t="s">
        <v>84</v>
      </c>
      <c r="AW94" s="13" t="s">
        <v>35</v>
      </c>
      <c r="AX94" s="13" t="s">
        <v>82</v>
      </c>
      <c r="AY94" s="235" t="s">
        <v>136</v>
      </c>
    </row>
    <row r="95" s="2" customFormat="1" ht="21.75" customHeight="1">
      <c r="A95" s="39"/>
      <c r="B95" s="40"/>
      <c r="C95" s="205" t="s">
        <v>142</v>
      </c>
      <c r="D95" s="205" t="s">
        <v>137</v>
      </c>
      <c r="E95" s="206" t="s">
        <v>309</v>
      </c>
      <c r="F95" s="207" t="s">
        <v>310</v>
      </c>
      <c r="G95" s="208" t="s">
        <v>301</v>
      </c>
      <c r="H95" s="209">
        <v>178</v>
      </c>
      <c r="I95" s="210"/>
      <c r="J95" s="211">
        <f>ROUND(I95*H95,2)</f>
        <v>0</v>
      </c>
      <c r="K95" s="207" t="s">
        <v>141</v>
      </c>
      <c r="L95" s="45"/>
      <c r="M95" s="212" t="s">
        <v>19</v>
      </c>
      <c r="N95" s="213" t="s">
        <v>45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142</v>
      </c>
      <c r="AT95" s="216" t="s">
        <v>137</v>
      </c>
      <c r="AU95" s="216" t="s">
        <v>84</v>
      </c>
      <c r="AY95" s="18" t="s">
        <v>136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82</v>
      </c>
      <c r="BK95" s="217">
        <f>ROUND(I95*H95,2)</f>
        <v>0</v>
      </c>
      <c r="BL95" s="18" t="s">
        <v>142</v>
      </c>
      <c r="BM95" s="216" t="s">
        <v>311</v>
      </c>
    </row>
    <row r="96" s="2" customFormat="1">
      <c r="A96" s="39"/>
      <c r="B96" s="40"/>
      <c r="C96" s="41"/>
      <c r="D96" s="218" t="s">
        <v>144</v>
      </c>
      <c r="E96" s="41"/>
      <c r="F96" s="219" t="s">
        <v>312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144</v>
      </c>
      <c r="AU96" s="18" t="s">
        <v>84</v>
      </c>
    </row>
    <row r="97" s="2" customFormat="1" ht="21.75" customHeight="1">
      <c r="A97" s="39"/>
      <c r="B97" s="40"/>
      <c r="C97" s="205" t="s">
        <v>168</v>
      </c>
      <c r="D97" s="205" t="s">
        <v>137</v>
      </c>
      <c r="E97" s="206" t="s">
        <v>313</v>
      </c>
      <c r="F97" s="207" t="s">
        <v>314</v>
      </c>
      <c r="G97" s="208" t="s">
        <v>301</v>
      </c>
      <c r="H97" s="209">
        <v>2</v>
      </c>
      <c r="I97" s="210"/>
      <c r="J97" s="211">
        <f>ROUND(I97*H97,2)</f>
        <v>0</v>
      </c>
      <c r="K97" s="207" t="s">
        <v>141</v>
      </c>
      <c r="L97" s="45"/>
      <c r="M97" s="212" t="s">
        <v>19</v>
      </c>
      <c r="N97" s="213" t="s">
        <v>45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142</v>
      </c>
      <c r="AT97" s="216" t="s">
        <v>137</v>
      </c>
      <c r="AU97" s="216" t="s">
        <v>84</v>
      </c>
      <c r="AY97" s="18" t="s">
        <v>136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82</v>
      </c>
      <c r="BK97" s="217">
        <f>ROUND(I97*H97,2)</f>
        <v>0</v>
      </c>
      <c r="BL97" s="18" t="s">
        <v>142</v>
      </c>
      <c r="BM97" s="216" t="s">
        <v>315</v>
      </c>
    </row>
    <row r="98" s="2" customFormat="1">
      <c r="A98" s="39"/>
      <c r="B98" s="40"/>
      <c r="C98" s="41"/>
      <c r="D98" s="218" t="s">
        <v>144</v>
      </c>
      <c r="E98" s="41"/>
      <c r="F98" s="219" t="s">
        <v>316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84</v>
      </c>
    </row>
    <row r="99" s="2" customFormat="1" ht="24.15" customHeight="1">
      <c r="A99" s="39"/>
      <c r="B99" s="40"/>
      <c r="C99" s="205" t="s">
        <v>175</v>
      </c>
      <c r="D99" s="205" t="s">
        <v>137</v>
      </c>
      <c r="E99" s="206" t="s">
        <v>317</v>
      </c>
      <c r="F99" s="207" t="s">
        <v>318</v>
      </c>
      <c r="G99" s="208" t="s">
        <v>301</v>
      </c>
      <c r="H99" s="209">
        <v>426</v>
      </c>
      <c r="I99" s="210"/>
      <c r="J99" s="211">
        <f>ROUND(I99*H99,2)</f>
        <v>0</v>
      </c>
      <c r="K99" s="207" t="s">
        <v>141</v>
      </c>
      <c r="L99" s="45"/>
      <c r="M99" s="212" t="s">
        <v>19</v>
      </c>
      <c r="N99" s="213" t="s">
        <v>45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142</v>
      </c>
      <c r="AT99" s="216" t="s">
        <v>137</v>
      </c>
      <c r="AU99" s="216" t="s">
        <v>84</v>
      </c>
      <c r="AY99" s="18" t="s">
        <v>136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82</v>
      </c>
      <c r="BK99" s="217">
        <f>ROUND(I99*H99,2)</f>
        <v>0</v>
      </c>
      <c r="BL99" s="18" t="s">
        <v>142</v>
      </c>
      <c r="BM99" s="216" t="s">
        <v>319</v>
      </c>
    </row>
    <row r="100" s="2" customFormat="1">
      <c r="A100" s="39"/>
      <c r="B100" s="40"/>
      <c r="C100" s="41"/>
      <c r="D100" s="218" t="s">
        <v>144</v>
      </c>
      <c r="E100" s="41"/>
      <c r="F100" s="219" t="s">
        <v>320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144</v>
      </c>
      <c r="AU100" s="18" t="s">
        <v>84</v>
      </c>
    </row>
    <row r="101" s="2" customFormat="1">
      <c r="A101" s="39"/>
      <c r="B101" s="40"/>
      <c r="C101" s="41"/>
      <c r="D101" s="223" t="s">
        <v>146</v>
      </c>
      <c r="E101" s="41"/>
      <c r="F101" s="224" t="s">
        <v>321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146</v>
      </c>
      <c r="AU101" s="18" t="s">
        <v>84</v>
      </c>
    </row>
    <row r="102" s="13" customFormat="1">
      <c r="A102" s="13"/>
      <c r="B102" s="225"/>
      <c r="C102" s="226"/>
      <c r="D102" s="223" t="s">
        <v>148</v>
      </c>
      <c r="E102" s="227" t="s">
        <v>19</v>
      </c>
      <c r="F102" s="228" t="s">
        <v>322</v>
      </c>
      <c r="G102" s="226"/>
      <c r="H102" s="229">
        <v>426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148</v>
      </c>
      <c r="AU102" s="235" t="s">
        <v>84</v>
      </c>
      <c r="AV102" s="13" t="s">
        <v>84</v>
      </c>
      <c r="AW102" s="13" t="s">
        <v>35</v>
      </c>
      <c r="AX102" s="13" t="s">
        <v>82</v>
      </c>
      <c r="AY102" s="235" t="s">
        <v>136</v>
      </c>
    </row>
    <row r="103" s="2" customFormat="1" ht="24.15" customHeight="1">
      <c r="A103" s="39"/>
      <c r="B103" s="40"/>
      <c r="C103" s="205" t="s">
        <v>182</v>
      </c>
      <c r="D103" s="205" t="s">
        <v>137</v>
      </c>
      <c r="E103" s="206" t="s">
        <v>323</v>
      </c>
      <c r="F103" s="207" t="s">
        <v>324</v>
      </c>
      <c r="G103" s="208" t="s">
        <v>301</v>
      </c>
      <c r="H103" s="209">
        <v>481</v>
      </c>
      <c r="I103" s="210"/>
      <c r="J103" s="211">
        <f>ROUND(I103*H103,2)</f>
        <v>0</v>
      </c>
      <c r="K103" s="207" t="s">
        <v>141</v>
      </c>
      <c r="L103" s="45"/>
      <c r="M103" s="212" t="s">
        <v>19</v>
      </c>
      <c r="N103" s="213" t="s">
        <v>45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142</v>
      </c>
      <c r="AT103" s="216" t="s">
        <v>137</v>
      </c>
      <c r="AU103" s="216" t="s">
        <v>84</v>
      </c>
      <c r="AY103" s="18" t="s">
        <v>136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82</v>
      </c>
      <c r="BK103" s="217">
        <f>ROUND(I103*H103,2)</f>
        <v>0</v>
      </c>
      <c r="BL103" s="18" t="s">
        <v>142</v>
      </c>
      <c r="BM103" s="216" t="s">
        <v>325</v>
      </c>
    </row>
    <row r="104" s="2" customFormat="1">
      <c r="A104" s="39"/>
      <c r="B104" s="40"/>
      <c r="C104" s="41"/>
      <c r="D104" s="218" t="s">
        <v>144</v>
      </c>
      <c r="E104" s="41"/>
      <c r="F104" s="219" t="s">
        <v>326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144</v>
      </c>
      <c r="AU104" s="18" t="s">
        <v>84</v>
      </c>
    </row>
    <row r="105" s="2" customFormat="1">
      <c r="A105" s="39"/>
      <c r="B105" s="40"/>
      <c r="C105" s="41"/>
      <c r="D105" s="223" t="s">
        <v>146</v>
      </c>
      <c r="E105" s="41"/>
      <c r="F105" s="224" t="s">
        <v>327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146</v>
      </c>
      <c r="AU105" s="18" t="s">
        <v>84</v>
      </c>
    </row>
    <row r="106" s="13" customFormat="1">
      <c r="A106" s="13"/>
      <c r="B106" s="225"/>
      <c r="C106" s="226"/>
      <c r="D106" s="223" t="s">
        <v>148</v>
      </c>
      <c r="E106" s="227" t="s">
        <v>19</v>
      </c>
      <c r="F106" s="228" t="s">
        <v>328</v>
      </c>
      <c r="G106" s="226"/>
      <c r="H106" s="229">
        <v>481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148</v>
      </c>
      <c r="AU106" s="235" t="s">
        <v>84</v>
      </c>
      <c r="AV106" s="13" t="s">
        <v>84</v>
      </c>
      <c r="AW106" s="13" t="s">
        <v>35</v>
      </c>
      <c r="AX106" s="13" t="s">
        <v>82</v>
      </c>
      <c r="AY106" s="235" t="s">
        <v>136</v>
      </c>
    </row>
    <row r="107" s="2" customFormat="1" ht="24.15" customHeight="1">
      <c r="A107" s="39"/>
      <c r="B107" s="40"/>
      <c r="C107" s="205" t="s">
        <v>190</v>
      </c>
      <c r="D107" s="205" t="s">
        <v>137</v>
      </c>
      <c r="E107" s="206" t="s">
        <v>329</v>
      </c>
      <c r="F107" s="207" t="s">
        <v>330</v>
      </c>
      <c r="G107" s="208" t="s">
        <v>301</v>
      </c>
      <c r="H107" s="209">
        <v>10</v>
      </c>
      <c r="I107" s="210"/>
      <c r="J107" s="211">
        <f>ROUND(I107*H107,2)</f>
        <v>0</v>
      </c>
      <c r="K107" s="207" t="s">
        <v>141</v>
      </c>
      <c r="L107" s="45"/>
      <c r="M107" s="212" t="s">
        <v>19</v>
      </c>
      <c r="N107" s="213" t="s">
        <v>45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142</v>
      </c>
      <c r="AT107" s="216" t="s">
        <v>137</v>
      </c>
      <c r="AU107" s="216" t="s">
        <v>84</v>
      </c>
      <c r="AY107" s="18" t="s">
        <v>136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82</v>
      </c>
      <c r="BK107" s="217">
        <f>ROUND(I107*H107,2)</f>
        <v>0</v>
      </c>
      <c r="BL107" s="18" t="s">
        <v>142</v>
      </c>
      <c r="BM107" s="216" t="s">
        <v>331</v>
      </c>
    </row>
    <row r="108" s="2" customFormat="1">
      <c r="A108" s="39"/>
      <c r="B108" s="40"/>
      <c r="C108" s="41"/>
      <c r="D108" s="218" t="s">
        <v>144</v>
      </c>
      <c r="E108" s="41"/>
      <c r="F108" s="219" t="s">
        <v>332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144</v>
      </c>
      <c r="AU108" s="18" t="s">
        <v>84</v>
      </c>
    </row>
    <row r="109" s="2" customFormat="1">
      <c r="A109" s="39"/>
      <c r="B109" s="40"/>
      <c r="C109" s="41"/>
      <c r="D109" s="223" t="s">
        <v>146</v>
      </c>
      <c r="E109" s="41"/>
      <c r="F109" s="224" t="s">
        <v>333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84</v>
      </c>
    </row>
    <row r="110" s="2" customFormat="1" ht="24.15" customHeight="1">
      <c r="A110" s="39"/>
      <c r="B110" s="40"/>
      <c r="C110" s="205" t="s">
        <v>195</v>
      </c>
      <c r="D110" s="205" t="s">
        <v>137</v>
      </c>
      <c r="E110" s="206" t="s">
        <v>334</v>
      </c>
      <c r="F110" s="207" t="s">
        <v>335</v>
      </c>
      <c r="G110" s="208" t="s">
        <v>301</v>
      </c>
      <c r="H110" s="209">
        <v>9</v>
      </c>
      <c r="I110" s="210"/>
      <c r="J110" s="211">
        <f>ROUND(I110*H110,2)</f>
        <v>0</v>
      </c>
      <c r="K110" s="207" t="s">
        <v>141</v>
      </c>
      <c r="L110" s="45"/>
      <c r="M110" s="212" t="s">
        <v>19</v>
      </c>
      <c r="N110" s="213" t="s">
        <v>45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142</v>
      </c>
      <c r="AT110" s="216" t="s">
        <v>137</v>
      </c>
      <c r="AU110" s="216" t="s">
        <v>84</v>
      </c>
      <c r="AY110" s="18" t="s">
        <v>136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82</v>
      </c>
      <c r="BK110" s="217">
        <f>ROUND(I110*H110,2)</f>
        <v>0</v>
      </c>
      <c r="BL110" s="18" t="s">
        <v>142</v>
      </c>
      <c r="BM110" s="216" t="s">
        <v>336</v>
      </c>
    </row>
    <row r="111" s="2" customFormat="1">
      <c r="A111" s="39"/>
      <c r="B111" s="40"/>
      <c r="C111" s="41"/>
      <c r="D111" s="218" t="s">
        <v>144</v>
      </c>
      <c r="E111" s="41"/>
      <c r="F111" s="219" t="s">
        <v>337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144</v>
      </c>
      <c r="AU111" s="18" t="s">
        <v>84</v>
      </c>
    </row>
    <row r="112" s="2" customFormat="1">
      <c r="A112" s="39"/>
      <c r="B112" s="40"/>
      <c r="C112" s="41"/>
      <c r="D112" s="223" t="s">
        <v>146</v>
      </c>
      <c r="E112" s="41"/>
      <c r="F112" s="224" t="s">
        <v>338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146</v>
      </c>
      <c r="AU112" s="18" t="s">
        <v>84</v>
      </c>
    </row>
    <row r="113" s="13" customFormat="1">
      <c r="A113" s="13"/>
      <c r="B113" s="225"/>
      <c r="C113" s="226"/>
      <c r="D113" s="223" t="s">
        <v>148</v>
      </c>
      <c r="E113" s="227" t="s">
        <v>19</v>
      </c>
      <c r="F113" s="228" t="s">
        <v>195</v>
      </c>
      <c r="G113" s="226"/>
      <c r="H113" s="229">
        <v>9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148</v>
      </c>
      <c r="AU113" s="235" t="s">
        <v>84</v>
      </c>
      <c r="AV113" s="13" t="s">
        <v>84</v>
      </c>
      <c r="AW113" s="13" t="s">
        <v>35</v>
      </c>
      <c r="AX113" s="13" t="s">
        <v>82</v>
      </c>
      <c r="AY113" s="235" t="s">
        <v>136</v>
      </c>
    </row>
    <row r="114" s="2" customFormat="1" ht="16.5" customHeight="1">
      <c r="A114" s="39"/>
      <c r="B114" s="40"/>
      <c r="C114" s="205" t="s">
        <v>201</v>
      </c>
      <c r="D114" s="205" t="s">
        <v>137</v>
      </c>
      <c r="E114" s="206" t="s">
        <v>339</v>
      </c>
      <c r="F114" s="207" t="s">
        <v>340</v>
      </c>
      <c r="G114" s="208" t="s">
        <v>341</v>
      </c>
      <c r="H114" s="209">
        <v>1.498</v>
      </c>
      <c r="I114" s="210"/>
      <c r="J114" s="211">
        <f>ROUND(I114*H114,2)</f>
        <v>0</v>
      </c>
      <c r="K114" s="207" t="s">
        <v>141</v>
      </c>
      <c r="L114" s="45"/>
      <c r="M114" s="212" t="s">
        <v>19</v>
      </c>
      <c r="N114" s="213" t="s">
        <v>45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142</v>
      </c>
      <c r="AT114" s="216" t="s">
        <v>137</v>
      </c>
      <c r="AU114" s="216" t="s">
        <v>84</v>
      </c>
      <c r="AY114" s="18" t="s">
        <v>136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82</v>
      </c>
      <c r="BK114" s="217">
        <f>ROUND(I114*H114,2)</f>
        <v>0</v>
      </c>
      <c r="BL114" s="18" t="s">
        <v>142</v>
      </c>
      <c r="BM114" s="216" t="s">
        <v>342</v>
      </c>
    </row>
    <row r="115" s="2" customFormat="1">
      <c r="A115" s="39"/>
      <c r="B115" s="40"/>
      <c r="C115" s="41"/>
      <c r="D115" s="218" t="s">
        <v>144</v>
      </c>
      <c r="E115" s="41"/>
      <c r="F115" s="219" t="s">
        <v>343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84</v>
      </c>
    </row>
    <row r="116" s="2" customFormat="1">
      <c r="A116" s="39"/>
      <c r="B116" s="40"/>
      <c r="C116" s="41"/>
      <c r="D116" s="223" t="s">
        <v>146</v>
      </c>
      <c r="E116" s="41"/>
      <c r="F116" s="224" t="s">
        <v>344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146</v>
      </c>
      <c r="AU116" s="18" t="s">
        <v>84</v>
      </c>
    </row>
    <row r="117" s="2" customFormat="1" ht="21.75" customHeight="1">
      <c r="A117" s="39"/>
      <c r="B117" s="40"/>
      <c r="C117" s="205" t="s">
        <v>209</v>
      </c>
      <c r="D117" s="205" t="s">
        <v>137</v>
      </c>
      <c r="E117" s="206" t="s">
        <v>345</v>
      </c>
      <c r="F117" s="207" t="s">
        <v>346</v>
      </c>
      <c r="G117" s="208" t="s">
        <v>341</v>
      </c>
      <c r="H117" s="209">
        <v>1.498</v>
      </c>
      <c r="I117" s="210"/>
      <c r="J117" s="211">
        <f>ROUND(I117*H117,2)</f>
        <v>0</v>
      </c>
      <c r="K117" s="207" t="s">
        <v>141</v>
      </c>
      <c r="L117" s="45"/>
      <c r="M117" s="212" t="s">
        <v>19</v>
      </c>
      <c r="N117" s="213" t="s">
        <v>45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142</v>
      </c>
      <c r="AT117" s="216" t="s">
        <v>137</v>
      </c>
      <c r="AU117" s="216" t="s">
        <v>84</v>
      </c>
      <c r="AY117" s="18" t="s">
        <v>136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82</v>
      </c>
      <c r="BK117" s="217">
        <f>ROUND(I117*H117,2)</f>
        <v>0</v>
      </c>
      <c r="BL117" s="18" t="s">
        <v>142</v>
      </c>
      <c r="BM117" s="216" t="s">
        <v>347</v>
      </c>
    </row>
    <row r="118" s="2" customFormat="1">
      <c r="A118" s="39"/>
      <c r="B118" s="40"/>
      <c r="C118" s="41"/>
      <c r="D118" s="218" t="s">
        <v>144</v>
      </c>
      <c r="E118" s="41"/>
      <c r="F118" s="219" t="s">
        <v>348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144</v>
      </c>
      <c r="AU118" s="18" t="s">
        <v>84</v>
      </c>
    </row>
    <row r="119" s="2" customFormat="1">
      <c r="A119" s="39"/>
      <c r="B119" s="40"/>
      <c r="C119" s="41"/>
      <c r="D119" s="223" t="s">
        <v>146</v>
      </c>
      <c r="E119" s="41"/>
      <c r="F119" s="224" t="s">
        <v>344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84</v>
      </c>
    </row>
    <row r="120" s="2" customFormat="1" ht="21.75" customHeight="1">
      <c r="A120" s="39"/>
      <c r="B120" s="40"/>
      <c r="C120" s="205" t="s">
        <v>216</v>
      </c>
      <c r="D120" s="205" t="s">
        <v>137</v>
      </c>
      <c r="E120" s="206" t="s">
        <v>349</v>
      </c>
      <c r="F120" s="207" t="s">
        <v>350</v>
      </c>
      <c r="G120" s="208" t="s">
        <v>341</v>
      </c>
      <c r="H120" s="209">
        <v>1.498</v>
      </c>
      <c r="I120" s="210"/>
      <c r="J120" s="211">
        <f>ROUND(I120*H120,2)</f>
        <v>0</v>
      </c>
      <c r="K120" s="207" t="s">
        <v>141</v>
      </c>
      <c r="L120" s="45"/>
      <c r="M120" s="212" t="s">
        <v>19</v>
      </c>
      <c r="N120" s="213" t="s">
        <v>45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142</v>
      </c>
      <c r="AT120" s="216" t="s">
        <v>137</v>
      </c>
      <c r="AU120" s="216" t="s">
        <v>84</v>
      </c>
      <c r="AY120" s="18" t="s">
        <v>136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82</v>
      </c>
      <c r="BK120" s="217">
        <f>ROUND(I120*H120,2)</f>
        <v>0</v>
      </c>
      <c r="BL120" s="18" t="s">
        <v>142</v>
      </c>
      <c r="BM120" s="216" t="s">
        <v>351</v>
      </c>
    </row>
    <row r="121" s="2" customFormat="1">
      <c r="A121" s="39"/>
      <c r="B121" s="40"/>
      <c r="C121" s="41"/>
      <c r="D121" s="218" t="s">
        <v>144</v>
      </c>
      <c r="E121" s="41"/>
      <c r="F121" s="219" t="s">
        <v>352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144</v>
      </c>
      <c r="AU121" s="18" t="s">
        <v>84</v>
      </c>
    </row>
    <row r="122" s="2" customFormat="1">
      <c r="A122" s="39"/>
      <c r="B122" s="40"/>
      <c r="C122" s="41"/>
      <c r="D122" s="223" t="s">
        <v>146</v>
      </c>
      <c r="E122" s="41"/>
      <c r="F122" s="224" t="s">
        <v>344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146</v>
      </c>
      <c r="AU122" s="18" t="s">
        <v>84</v>
      </c>
    </row>
    <row r="123" s="2" customFormat="1" ht="24.15" customHeight="1">
      <c r="A123" s="39"/>
      <c r="B123" s="40"/>
      <c r="C123" s="205" t="s">
        <v>223</v>
      </c>
      <c r="D123" s="205" t="s">
        <v>137</v>
      </c>
      <c r="E123" s="206" t="s">
        <v>353</v>
      </c>
      <c r="F123" s="207" t="s">
        <v>354</v>
      </c>
      <c r="G123" s="208" t="s">
        <v>301</v>
      </c>
      <c r="H123" s="209">
        <v>436</v>
      </c>
      <c r="I123" s="210"/>
      <c r="J123" s="211">
        <f>ROUND(I123*H123,2)</f>
        <v>0</v>
      </c>
      <c r="K123" s="207" t="s">
        <v>141</v>
      </c>
      <c r="L123" s="45"/>
      <c r="M123" s="212" t="s">
        <v>19</v>
      </c>
      <c r="N123" s="213" t="s">
        <v>45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142</v>
      </c>
      <c r="AT123" s="216" t="s">
        <v>137</v>
      </c>
      <c r="AU123" s="216" t="s">
        <v>84</v>
      </c>
      <c r="AY123" s="18" t="s">
        <v>136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82</v>
      </c>
      <c r="BK123" s="217">
        <f>ROUND(I123*H123,2)</f>
        <v>0</v>
      </c>
      <c r="BL123" s="18" t="s">
        <v>142</v>
      </c>
      <c r="BM123" s="216" t="s">
        <v>355</v>
      </c>
    </row>
    <row r="124" s="2" customFormat="1">
      <c r="A124" s="39"/>
      <c r="B124" s="40"/>
      <c r="C124" s="41"/>
      <c r="D124" s="218" t="s">
        <v>144</v>
      </c>
      <c r="E124" s="41"/>
      <c r="F124" s="219" t="s">
        <v>356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84</v>
      </c>
    </row>
    <row r="125" s="2" customFormat="1">
      <c r="A125" s="39"/>
      <c r="B125" s="40"/>
      <c r="C125" s="41"/>
      <c r="D125" s="223" t="s">
        <v>146</v>
      </c>
      <c r="E125" s="41"/>
      <c r="F125" s="224" t="s">
        <v>357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146</v>
      </c>
      <c r="AU125" s="18" t="s">
        <v>84</v>
      </c>
    </row>
    <row r="126" s="2" customFormat="1" ht="16.5" customHeight="1">
      <c r="A126" s="39"/>
      <c r="B126" s="40"/>
      <c r="C126" s="250" t="s">
        <v>228</v>
      </c>
      <c r="D126" s="250" t="s">
        <v>358</v>
      </c>
      <c r="E126" s="251" t="s">
        <v>359</v>
      </c>
      <c r="F126" s="252" t="s">
        <v>360</v>
      </c>
      <c r="G126" s="253" t="s">
        <v>301</v>
      </c>
      <c r="H126" s="254">
        <v>436</v>
      </c>
      <c r="I126" s="255"/>
      <c r="J126" s="256">
        <f>ROUND(I126*H126,2)</f>
        <v>0</v>
      </c>
      <c r="K126" s="252" t="s">
        <v>19</v>
      </c>
      <c r="L126" s="257"/>
      <c r="M126" s="258" t="s">
        <v>19</v>
      </c>
      <c r="N126" s="259" t="s">
        <v>45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190</v>
      </c>
      <c r="AT126" s="216" t="s">
        <v>358</v>
      </c>
      <c r="AU126" s="216" t="s">
        <v>84</v>
      </c>
      <c r="AY126" s="18" t="s">
        <v>136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82</v>
      </c>
      <c r="BK126" s="217">
        <f>ROUND(I126*H126,2)</f>
        <v>0</v>
      </c>
      <c r="BL126" s="18" t="s">
        <v>142</v>
      </c>
      <c r="BM126" s="216" t="s">
        <v>361</v>
      </c>
    </row>
    <row r="127" s="13" customFormat="1">
      <c r="A127" s="13"/>
      <c r="B127" s="225"/>
      <c r="C127" s="226"/>
      <c r="D127" s="223" t="s">
        <v>148</v>
      </c>
      <c r="E127" s="227" t="s">
        <v>19</v>
      </c>
      <c r="F127" s="228" t="s">
        <v>362</v>
      </c>
      <c r="G127" s="226"/>
      <c r="H127" s="229">
        <v>37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148</v>
      </c>
      <c r="AU127" s="235" t="s">
        <v>84</v>
      </c>
      <c r="AV127" s="13" t="s">
        <v>84</v>
      </c>
      <c r="AW127" s="13" t="s">
        <v>35</v>
      </c>
      <c r="AX127" s="13" t="s">
        <v>74</v>
      </c>
      <c r="AY127" s="235" t="s">
        <v>136</v>
      </c>
    </row>
    <row r="128" s="13" customFormat="1">
      <c r="A128" s="13"/>
      <c r="B128" s="225"/>
      <c r="C128" s="226"/>
      <c r="D128" s="223" t="s">
        <v>148</v>
      </c>
      <c r="E128" s="227" t="s">
        <v>19</v>
      </c>
      <c r="F128" s="228" t="s">
        <v>363</v>
      </c>
      <c r="G128" s="226"/>
      <c r="H128" s="229">
        <v>5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148</v>
      </c>
      <c r="AU128" s="235" t="s">
        <v>84</v>
      </c>
      <c r="AV128" s="13" t="s">
        <v>84</v>
      </c>
      <c r="AW128" s="13" t="s">
        <v>35</v>
      </c>
      <c r="AX128" s="13" t="s">
        <v>74</v>
      </c>
      <c r="AY128" s="235" t="s">
        <v>136</v>
      </c>
    </row>
    <row r="129" s="13" customFormat="1">
      <c r="A129" s="13"/>
      <c r="B129" s="225"/>
      <c r="C129" s="226"/>
      <c r="D129" s="223" t="s">
        <v>148</v>
      </c>
      <c r="E129" s="227" t="s">
        <v>19</v>
      </c>
      <c r="F129" s="228" t="s">
        <v>364</v>
      </c>
      <c r="G129" s="226"/>
      <c r="H129" s="229">
        <v>55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148</v>
      </c>
      <c r="AU129" s="235" t="s">
        <v>84</v>
      </c>
      <c r="AV129" s="13" t="s">
        <v>84</v>
      </c>
      <c r="AW129" s="13" t="s">
        <v>35</v>
      </c>
      <c r="AX129" s="13" t="s">
        <v>74</v>
      </c>
      <c r="AY129" s="235" t="s">
        <v>136</v>
      </c>
    </row>
    <row r="130" s="13" customFormat="1">
      <c r="A130" s="13"/>
      <c r="B130" s="225"/>
      <c r="C130" s="226"/>
      <c r="D130" s="223" t="s">
        <v>148</v>
      </c>
      <c r="E130" s="227" t="s">
        <v>19</v>
      </c>
      <c r="F130" s="228" t="s">
        <v>365</v>
      </c>
      <c r="G130" s="226"/>
      <c r="H130" s="229">
        <v>28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148</v>
      </c>
      <c r="AU130" s="235" t="s">
        <v>84</v>
      </c>
      <c r="AV130" s="13" t="s">
        <v>84</v>
      </c>
      <c r="AW130" s="13" t="s">
        <v>35</v>
      </c>
      <c r="AX130" s="13" t="s">
        <v>74</v>
      </c>
      <c r="AY130" s="235" t="s">
        <v>136</v>
      </c>
    </row>
    <row r="131" s="13" customFormat="1">
      <c r="A131" s="13"/>
      <c r="B131" s="225"/>
      <c r="C131" s="226"/>
      <c r="D131" s="223" t="s">
        <v>148</v>
      </c>
      <c r="E131" s="227" t="s">
        <v>19</v>
      </c>
      <c r="F131" s="228" t="s">
        <v>366</v>
      </c>
      <c r="G131" s="226"/>
      <c r="H131" s="229">
        <v>13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148</v>
      </c>
      <c r="AU131" s="235" t="s">
        <v>84</v>
      </c>
      <c r="AV131" s="13" t="s">
        <v>84</v>
      </c>
      <c r="AW131" s="13" t="s">
        <v>35</v>
      </c>
      <c r="AX131" s="13" t="s">
        <v>74</v>
      </c>
      <c r="AY131" s="235" t="s">
        <v>136</v>
      </c>
    </row>
    <row r="132" s="13" customFormat="1">
      <c r="A132" s="13"/>
      <c r="B132" s="225"/>
      <c r="C132" s="226"/>
      <c r="D132" s="223" t="s">
        <v>148</v>
      </c>
      <c r="E132" s="227" t="s">
        <v>19</v>
      </c>
      <c r="F132" s="228" t="s">
        <v>367</v>
      </c>
      <c r="G132" s="226"/>
      <c r="H132" s="229">
        <v>40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148</v>
      </c>
      <c r="AU132" s="235" t="s">
        <v>84</v>
      </c>
      <c r="AV132" s="13" t="s">
        <v>84</v>
      </c>
      <c r="AW132" s="13" t="s">
        <v>35</v>
      </c>
      <c r="AX132" s="13" t="s">
        <v>74</v>
      </c>
      <c r="AY132" s="235" t="s">
        <v>136</v>
      </c>
    </row>
    <row r="133" s="13" customFormat="1">
      <c r="A133" s="13"/>
      <c r="B133" s="225"/>
      <c r="C133" s="226"/>
      <c r="D133" s="223" t="s">
        <v>148</v>
      </c>
      <c r="E133" s="227" t="s">
        <v>19</v>
      </c>
      <c r="F133" s="228" t="s">
        <v>368</v>
      </c>
      <c r="G133" s="226"/>
      <c r="H133" s="229">
        <v>30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148</v>
      </c>
      <c r="AU133" s="235" t="s">
        <v>84</v>
      </c>
      <c r="AV133" s="13" t="s">
        <v>84</v>
      </c>
      <c r="AW133" s="13" t="s">
        <v>35</v>
      </c>
      <c r="AX133" s="13" t="s">
        <v>74</v>
      </c>
      <c r="AY133" s="235" t="s">
        <v>136</v>
      </c>
    </row>
    <row r="134" s="13" customFormat="1">
      <c r="A134" s="13"/>
      <c r="B134" s="225"/>
      <c r="C134" s="226"/>
      <c r="D134" s="223" t="s">
        <v>148</v>
      </c>
      <c r="E134" s="227" t="s">
        <v>19</v>
      </c>
      <c r="F134" s="228" t="s">
        <v>369</v>
      </c>
      <c r="G134" s="226"/>
      <c r="H134" s="229">
        <v>28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148</v>
      </c>
      <c r="AU134" s="235" t="s">
        <v>84</v>
      </c>
      <c r="AV134" s="13" t="s">
        <v>84</v>
      </c>
      <c r="AW134" s="13" t="s">
        <v>35</v>
      </c>
      <c r="AX134" s="13" t="s">
        <v>74</v>
      </c>
      <c r="AY134" s="235" t="s">
        <v>136</v>
      </c>
    </row>
    <row r="135" s="13" customFormat="1">
      <c r="A135" s="13"/>
      <c r="B135" s="225"/>
      <c r="C135" s="226"/>
      <c r="D135" s="223" t="s">
        <v>148</v>
      </c>
      <c r="E135" s="227" t="s">
        <v>19</v>
      </c>
      <c r="F135" s="228" t="s">
        <v>370</v>
      </c>
      <c r="G135" s="226"/>
      <c r="H135" s="229">
        <v>46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148</v>
      </c>
      <c r="AU135" s="235" t="s">
        <v>84</v>
      </c>
      <c r="AV135" s="13" t="s">
        <v>84</v>
      </c>
      <c r="AW135" s="13" t="s">
        <v>35</v>
      </c>
      <c r="AX135" s="13" t="s">
        <v>74</v>
      </c>
      <c r="AY135" s="235" t="s">
        <v>136</v>
      </c>
    </row>
    <row r="136" s="13" customFormat="1">
      <c r="A136" s="13"/>
      <c r="B136" s="225"/>
      <c r="C136" s="226"/>
      <c r="D136" s="223" t="s">
        <v>148</v>
      </c>
      <c r="E136" s="227" t="s">
        <v>19</v>
      </c>
      <c r="F136" s="228" t="s">
        <v>371</v>
      </c>
      <c r="G136" s="226"/>
      <c r="H136" s="229">
        <v>20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148</v>
      </c>
      <c r="AU136" s="235" t="s">
        <v>84</v>
      </c>
      <c r="AV136" s="13" t="s">
        <v>84</v>
      </c>
      <c r="AW136" s="13" t="s">
        <v>35</v>
      </c>
      <c r="AX136" s="13" t="s">
        <v>74</v>
      </c>
      <c r="AY136" s="235" t="s">
        <v>136</v>
      </c>
    </row>
    <row r="137" s="13" customFormat="1">
      <c r="A137" s="13"/>
      <c r="B137" s="225"/>
      <c r="C137" s="226"/>
      <c r="D137" s="223" t="s">
        <v>148</v>
      </c>
      <c r="E137" s="227" t="s">
        <v>19</v>
      </c>
      <c r="F137" s="228" t="s">
        <v>372</v>
      </c>
      <c r="G137" s="226"/>
      <c r="H137" s="229">
        <v>26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148</v>
      </c>
      <c r="AU137" s="235" t="s">
        <v>84</v>
      </c>
      <c r="AV137" s="13" t="s">
        <v>84</v>
      </c>
      <c r="AW137" s="13" t="s">
        <v>35</v>
      </c>
      <c r="AX137" s="13" t="s">
        <v>74</v>
      </c>
      <c r="AY137" s="235" t="s">
        <v>136</v>
      </c>
    </row>
    <row r="138" s="13" customFormat="1">
      <c r="A138" s="13"/>
      <c r="B138" s="225"/>
      <c r="C138" s="226"/>
      <c r="D138" s="223" t="s">
        <v>148</v>
      </c>
      <c r="E138" s="227" t="s">
        <v>19</v>
      </c>
      <c r="F138" s="228" t="s">
        <v>373</v>
      </c>
      <c r="G138" s="226"/>
      <c r="H138" s="229">
        <v>17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148</v>
      </c>
      <c r="AU138" s="235" t="s">
        <v>84</v>
      </c>
      <c r="AV138" s="13" t="s">
        <v>84</v>
      </c>
      <c r="AW138" s="13" t="s">
        <v>35</v>
      </c>
      <c r="AX138" s="13" t="s">
        <v>74</v>
      </c>
      <c r="AY138" s="235" t="s">
        <v>136</v>
      </c>
    </row>
    <row r="139" s="13" customFormat="1">
      <c r="A139" s="13"/>
      <c r="B139" s="225"/>
      <c r="C139" s="226"/>
      <c r="D139" s="223" t="s">
        <v>148</v>
      </c>
      <c r="E139" s="227" t="s">
        <v>19</v>
      </c>
      <c r="F139" s="228" t="s">
        <v>374</v>
      </c>
      <c r="G139" s="226"/>
      <c r="H139" s="229">
        <v>20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148</v>
      </c>
      <c r="AU139" s="235" t="s">
        <v>84</v>
      </c>
      <c r="AV139" s="13" t="s">
        <v>84</v>
      </c>
      <c r="AW139" s="13" t="s">
        <v>35</v>
      </c>
      <c r="AX139" s="13" t="s">
        <v>74</v>
      </c>
      <c r="AY139" s="235" t="s">
        <v>136</v>
      </c>
    </row>
    <row r="140" s="13" customFormat="1">
      <c r="A140" s="13"/>
      <c r="B140" s="225"/>
      <c r="C140" s="226"/>
      <c r="D140" s="223" t="s">
        <v>148</v>
      </c>
      <c r="E140" s="227" t="s">
        <v>19</v>
      </c>
      <c r="F140" s="228" t="s">
        <v>375</v>
      </c>
      <c r="G140" s="226"/>
      <c r="H140" s="229">
        <v>21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148</v>
      </c>
      <c r="AU140" s="235" t="s">
        <v>84</v>
      </c>
      <c r="AV140" s="13" t="s">
        <v>84</v>
      </c>
      <c r="AW140" s="13" t="s">
        <v>35</v>
      </c>
      <c r="AX140" s="13" t="s">
        <v>74</v>
      </c>
      <c r="AY140" s="235" t="s">
        <v>136</v>
      </c>
    </row>
    <row r="141" s="13" customFormat="1">
      <c r="A141" s="13"/>
      <c r="B141" s="225"/>
      <c r="C141" s="226"/>
      <c r="D141" s="223" t="s">
        <v>148</v>
      </c>
      <c r="E141" s="227" t="s">
        <v>19</v>
      </c>
      <c r="F141" s="228" t="s">
        <v>376</v>
      </c>
      <c r="G141" s="226"/>
      <c r="H141" s="229">
        <v>11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148</v>
      </c>
      <c r="AU141" s="235" t="s">
        <v>84</v>
      </c>
      <c r="AV141" s="13" t="s">
        <v>84</v>
      </c>
      <c r="AW141" s="13" t="s">
        <v>35</v>
      </c>
      <c r="AX141" s="13" t="s">
        <v>74</v>
      </c>
      <c r="AY141" s="235" t="s">
        <v>136</v>
      </c>
    </row>
    <row r="142" s="13" customFormat="1">
      <c r="A142" s="13"/>
      <c r="B142" s="225"/>
      <c r="C142" s="226"/>
      <c r="D142" s="223" t="s">
        <v>148</v>
      </c>
      <c r="E142" s="227" t="s">
        <v>19</v>
      </c>
      <c r="F142" s="228" t="s">
        <v>377</v>
      </c>
      <c r="G142" s="226"/>
      <c r="H142" s="229">
        <v>39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148</v>
      </c>
      <c r="AU142" s="235" t="s">
        <v>84</v>
      </c>
      <c r="AV142" s="13" t="s">
        <v>84</v>
      </c>
      <c r="AW142" s="13" t="s">
        <v>35</v>
      </c>
      <c r="AX142" s="13" t="s">
        <v>74</v>
      </c>
      <c r="AY142" s="235" t="s">
        <v>136</v>
      </c>
    </row>
    <row r="143" s="14" customFormat="1">
      <c r="A143" s="14"/>
      <c r="B143" s="236"/>
      <c r="C143" s="237"/>
      <c r="D143" s="223" t="s">
        <v>148</v>
      </c>
      <c r="E143" s="238" t="s">
        <v>19</v>
      </c>
      <c r="F143" s="239" t="s">
        <v>162</v>
      </c>
      <c r="G143" s="237"/>
      <c r="H143" s="240">
        <v>436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148</v>
      </c>
      <c r="AU143" s="246" t="s">
        <v>84</v>
      </c>
      <c r="AV143" s="14" t="s">
        <v>142</v>
      </c>
      <c r="AW143" s="14" t="s">
        <v>35</v>
      </c>
      <c r="AX143" s="14" t="s">
        <v>82</v>
      </c>
      <c r="AY143" s="246" t="s">
        <v>136</v>
      </c>
    </row>
    <row r="144" s="2" customFormat="1" ht="24.15" customHeight="1">
      <c r="A144" s="39"/>
      <c r="B144" s="40"/>
      <c r="C144" s="205" t="s">
        <v>8</v>
      </c>
      <c r="D144" s="205" t="s">
        <v>137</v>
      </c>
      <c r="E144" s="206" t="s">
        <v>378</v>
      </c>
      <c r="F144" s="207" t="s">
        <v>379</v>
      </c>
      <c r="G144" s="208" t="s">
        <v>301</v>
      </c>
      <c r="H144" s="209">
        <v>490</v>
      </c>
      <c r="I144" s="210"/>
      <c r="J144" s="211">
        <f>ROUND(I144*H144,2)</f>
        <v>0</v>
      </c>
      <c r="K144" s="207" t="s">
        <v>141</v>
      </c>
      <c r="L144" s="45"/>
      <c r="M144" s="212" t="s">
        <v>19</v>
      </c>
      <c r="N144" s="213" t="s">
        <v>45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142</v>
      </c>
      <c r="AT144" s="216" t="s">
        <v>137</v>
      </c>
      <c r="AU144" s="216" t="s">
        <v>84</v>
      </c>
      <c r="AY144" s="18" t="s">
        <v>136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82</v>
      </c>
      <c r="BK144" s="217">
        <f>ROUND(I144*H144,2)</f>
        <v>0</v>
      </c>
      <c r="BL144" s="18" t="s">
        <v>142</v>
      </c>
      <c r="BM144" s="216" t="s">
        <v>380</v>
      </c>
    </row>
    <row r="145" s="2" customFormat="1">
      <c r="A145" s="39"/>
      <c r="B145" s="40"/>
      <c r="C145" s="41"/>
      <c r="D145" s="218" t="s">
        <v>144</v>
      </c>
      <c r="E145" s="41"/>
      <c r="F145" s="219" t="s">
        <v>381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144</v>
      </c>
      <c r="AU145" s="18" t="s">
        <v>84</v>
      </c>
    </row>
    <row r="146" s="2" customFormat="1">
      <c r="A146" s="39"/>
      <c r="B146" s="40"/>
      <c r="C146" s="41"/>
      <c r="D146" s="223" t="s">
        <v>146</v>
      </c>
      <c r="E146" s="41"/>
      <c r="F146" s="224" t="s">
        <v>382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146</v>
      </c>
      <c r="AU146" s="18" t="s">
        <v>84</v>
      </c>
    </row>
    <row r="147" s="2" customFormat="1" ht="16.5" customHeight="1">
      <c r="A147" s="39"/>
      <c r="B147" s="40"/>
      <c r="C147" s="250" t="s">
        <v>242</v>
      </c>
      <c r="D147" s="250" t="s">
        <v>358</v>
      </c>
      <c r="E147" s="251" t="s">
        <v>383</v>
      </c>
      <c r="F147" s="252" t="s">
        <v>384</v>
      </c>
      <c r="G147" s="253" t="s">
        <v>301</v>
      </c>
      <c r="H147" s="254">
        <v>468</v>
      </c>
      <c r="I147" s="255"/>
      <c r="J147" s="256">
        <f>ROUND(I147*H147,2)</f>
        <v>0</v>
      </c>
      <c r="K147" s="252" t="s">
        <v>19</v>
      </c>
      <c r="L147" s="257"/>
      <c r="M147" s="258" t="s">
        <v>19</v>
      </c>
      <c r="N147" s="259" t="s">
        <v>45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190</v>
      </c>
      <c r="AT147" s="216" t="s">
        <v>358</v>
      </c>
      <c r="AU147" s="216" t="s">
        <v>84</v>
      </c>
      <c r="AY147" s="18" t="s">
        <v>136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82</v>
      </c>
      <c r="BK147" s="217">
        <f>ROUND(I147*H147,2)</f>
        <v>0</v>
      </c>
      <c r="BL147" s="18" t="s">
        <v>142</v>
      </c>
      <c r="BM147" s="216" t="s">
        <v>385</v>
      </c>
    </row>
    <row r="148" s="13" customFormat="1">
      <c r="A148" s="13"/>
      <c r="B148" s="225"/>
      <c r="C148" s="226"/>
      <c r="D148" s="223" t="s">
        <v>148</v>
      </c>
      <c r="E148" s="227" t="s">
        <v>19</v>
      </c>
      <c r="F148" s="228" t="s">
        <v>386</v>
      </c>
      <c r="G148" s="226"/>
      <c r="H148" s="229">
        <v>8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148</v>
      </c>
      <c r="AU148" s="235" t="s">
        <v>84</v>
      </c>
      <c r="AV148" s="13" t="s">
        <v>84</v>
      </c>
      <c r="AW148" s="13" t="s">
        <v>35</v>
      </c>
      <c r="AX148" s="13" t="s">
        <v>74</v>
      </c>
      <c r="AY148" s="235" t="s">
        <v>136</v>
      </c>
    </row>
    <row r="149" s="13" customFormat="1">
      <c r="A149" s="13"/>
      <c r="B149" s="225"/>
      <c r="C149" s="226"/>
      <c r="D149" s="223" t="s">
        <v>148</v>
      </c>
      <c r="E149" s="227" t="s">
        <v>19</v>
      </c>
      <c r="F149" s="228" t="s">
        <v>387</v>
      </c>
      <c r="G149" s="226"/>
      <c r="H149" s="229">
        <v>47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148</v>
      </c>
      <c r="AU149" s="235" t="s">
        <v>84</v>
      </c>
      <c r="AV149" s="13" t="s">
        <v>84</v>
      </c>
      <c r="AW149" s="13" t="s">
        <v>35</v>
      </c>
      <c r="AX149" s="13" t="s">
        <v>74</v>
      </c>
      <c r="AY149" s="235" t="s">
        <v>136</v>
      </c>
    </row>
    <row r="150" s="13" customFormat="1">
      <c r="A150" s="13"/>
      <c r="B150" s="225"/>
      <c r="C150" s="226"/>
      <c r="D150" s="223" t="s">
        <v>148</v>
      </c>
      <c r="E150" s="227" t="s">
        <v>19</v>
      </c>
      <c r="F150" s="228" t="s">
        <v>388</v>
      </c>
      <c r="G150" s="226"/>
      <c r="H150" s="229">
        <v>108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148</v>
      </c>
      <c r="AU150" s="235" t="s">
        <v>84</v>
      </c>
      <c r="AV150" s="13" t="s">
        <v>84</v>
      </c>
      <c r="AW150" s="13" t="s">
        <v>35</v>
      </c>
      <c r="AX150" s="13" t="s">
        <v>74</v>
      </c>
      <c r="AY150" s="235" t="s">
        <v>136</v>
      </c>
    </row>
    <row r="151" s="13" customFormat="1">
      <c r="A151" s="13"/>
      <c r="B151" s="225"/>
      <c r="C151" s="226"/>
      <c r="D151" s="223" t="s">
        <v>148</v>
      </c>
      <c r="E151" s="227" t="s">
        <v>19</v>
      </c>
      <c r="F151" s="228" t="s">
        <v>389</v>
      </c>
      <c r="G151" s="226"/>
      <c r="H151" s="229">
        <v>10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148</v>
      </c>
      <c r="AU151" s="235" t="s">
        <v>84</v>
      </c>
      <c r="AV151" s="13" t="s">
        <v>84</v>
      </c>
      <c r="AW151" s="13" t="s">
        <v>35</v>
      </c>
      <c r="AX151" s="13" t="s">
        <v>74</v>
      </c>
      <c r="AY151" s="235" t="s">
        <v>136</v>
      </c>
    </row>
    <row r="152" s="13" customFormat="1">
      <c r="A152" s="13"/>
      <c r="B152" s="225"/>
      <c r="C152" s="226"/>
      <c r="D152" s="223" t="s">
        <v>148</v>
      </c>
      <c r="E152" s="227" t="s">
        <v>19</v>
      </c>
      <c r="F152" s="228" t="s">
        <v>390</v>
      </c>
      <c r="G152" s="226"/>
      <c r="H152" s="229">
        <v>8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148</v>
      </c>
      <c r="AU152" s="235" t="s">
        <v>84</v>
      </c>
      <c r="AV152" s="13" t="s">
        <v>84</v>
      </c>
      <c r="AW152" s="13" t="s">
        <v>35</v>
      </c>
      <c r="AX152" s="13" t="s">
        <v>74</v>
      </c>
      <c r="AY152" s="235" t="s">
        <v>136</v>
      </c>
    </row>
    <row r="153" s="13" customFormat="1">
      <c r="A153" s="13"/>
      <c r="B153" s="225"/>
      <c r="C153" s="226"/>
      <c r="D153" s="223" t="s">
        <v>148</v>
      </c>
      <c r="E153" s="227" t="s">
        <v>19</v>
      </c>
      <c r="F153" s="228" t="s">
        <v>391</v>
      </c>
      <c r="G153" s="226"/>
      <c r="H153" s="229">
        <v>70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148</v>
      </c>
      <c r="AU153" s="235" t="s">
        <v>84</v>
      </c>
      <c r="AV153" s="13" t="s">
        <v>84</v>
      </c>
      <c r="AW153" s="13" t="s">
        <v>35</v>
      </c>
      <c r="AX153" s="13" t="s">
        <v>74</v>
      </c>
      <c r="AY153" s="235" t="s">
        <v>136</v>
      </c>
    </row>
    <row r="154" s="13" customFormat="1">
      <c r="A154" s="13"/>
      <c r="B154" s="225"/>
      <c r="C154" s="226"/>
      <c r="D154" s="223" t="s">
        <v>148</v>
      </c>
      <c r="E154" s="227" t="s">
        <v>19</v>
      </c>
      <c r="F154" s="228" t="s">
        <v>392</v>
      </c>
      <c r="G154" s="226"/>
      <c r="H154" s="229">
        <v>76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148</v>
      </c>
      <c r="AU154" s="235" t="s">
        <v>84</v>
      </c>
      <c r="AV154" s="13" t="s">
        <v>84</v>
      </c>
      <c r="AW154" s="13" t="s">
        <v>35</v>
      </c>
      <c r="AX154" s="13" t="s">
        <v>74</v>
      </c>
      <c r="AY154" s="235" t="s">
        <v>136</v>
      </c>
    </row>
    <row r="155" s="13" customFormat="1">
      <c r="A155" s="13"/>
      <c r="B155" s="225"/>
      <c r="C155" s="226"/>
      <c r="D155" s="223" t="s">
        <v>148</v>
      </c>
      <c r="E155" s="227" t="s">
        <v>19</v>
      </c>
      <c r="F155" s="228" t="s">
        <v>393</v>
      </c>
      <c r="G155" s="226"/>
      <c r="H155" s="229">
        <v>31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148</v>
      </c>
      <c r="AU155" s="235" t="s">
        <v>84</v>
      </c>
      <c r="AV155" s="13" t="s">
        <v>84</v>
      </c>
      <c r="AW155" s="13" t="s">
        <v>35</v>
      </c>
      <c r="AX155" s="13" t="s">
        <v>74</v>
      </c>
      <c r="AY155" s="235" t="s">
        <v>136</v>
      </c>
    </row>
    <row r="156" s="13" customFormat="1">
      <c r="A156" s="13"/>
      <c r="B156" s="225"/>
      <c r="C156" s="226"/>
      <c r="D156" s="223" t="s">
        <v>148</v>
      </c>
      <c r="E156" s="227" t="s">
        <v>19</v>
      </c>
      <c r="F156" s="228" t="s">
        <v>394</v>
      </c>
      <c r="G156" s="226"/>
      <c r="H156" s="229">
        <v>89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148</v>
      </c>
      <c r="AU156" s="235" t="s">
        <v>84</v>
      </c>
      <c r="AV156" s="13" t="s">
        <v>84</v>
      </c>
      <c r="AW156" s="13" t="s">
        <v>35</v>
      </c>
      <c r="AX156" s="13" t="s">
        <v>74</v>
      </c>
      <c r="AY156" s="235" t="s">
        <v>136</v>
      </c>
    </row>
    <row r="157" s="13" customFormat="1">
      <c r="A157" s="13"/>
      <c r="B157" s="225"/>
      <c r="C157" s="226"/>
      <c r="D157" s="223" t="s">
        <v>148</v>
      </c>
      <c r="E157" s="227" t="s">
        <v>19</v>
      </c>
      <c r="F157" s="228" t="s">
        <v>395</v>
      </c>
      <c r="G157" s="226"/>
      <c r="H157" s="229">
        <v>2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148</v>
      </c>
      <c r="AU157" s="235" t="s">
        <v>84</v>
      </c>
      <c r="AV157" s="13" t="s">
        <v>84</v>
      </c>
      <c r="AW157" s="13" t="s">
        <v>35</v>
      </c>
      <c r="AX157" s="13" t="s">
        <v>74</v>
      </c>
      <c r="AY157" s="235" t="s">
        <v>136</v>
      </c>
    </row>
    <row r="158" s="13" customFormat="1">
      <c r="A158" s="13"/>
      <c r="B158" s="225"/>
      <c r="C158" s="226"/>
      <c r="D158" s="223" t="s">
        <v>148</v>
      </c>
      <c r="E158" s="227" t="s">
        <v>19</v>
      </c>
      <c r="F158" s="228" t="s">
        <v>396</v>
      </c>
      <c r="G158" s="226"/>
      <c r="H158" s="229">
        <v>19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148</v>
      </c>
      <c r="AU158" s="235" t="s">
        <v>84</v>
      </c>
      <c r="AV158" s="13" t="s">
        <v>84</v>
      </c>
      <c r="AW158" s="13" t="s">
        <v>35</v>
      </c>
      <c r="AX158" s="13" t="s">
        <v>74</v>
      </c>
      <c r="AY158" s="235" t="s">
        <v>136</v>
      </c>
    </row>
    <row r="159" s="14" customFormat="1">
      <c r="A159" s="14"/>
      <c r="B159" s="236"/>
      <c r="C159" s="237"/>
      <c r="D159" s="223" t="s">
        <v>148</v>
      </c>
      <c r="E159" s="238" t="s">
        <v>19</v>
      </c>
      <c r="F159" s="239" t="s">
        <v>162</v>
      </c>
      <c r="G159" s="237"/>
      <c r="H159" s="240">
        <v>468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148</v>
      </c>
      <c r="AU159" s="246" t="s">
        <v>84</v>
      </c>
      <c r="AV159" s="14" t="s">
        <v>142</v>
      </c>
      <c r="AW159" s="14" t="s">
        <v>35</v>
      </c>
      <c r="AX159" s="14" t="s">
        <v>82</v>
      </c>
      <c r="AY159" s="246" t="s">
        <v>136</v>
      </c>
    </row>
    <row r="160" s="2" customFormat="1" ht="16.5" customHeight="1">
      <c r="A160" s="39"/>
      <c r="B160" s="40"/>
      <c r="C160" s="250" t="s">
        <v>255</v>
      </c>
      <c r="D160" s="250" t="s">
        <v>358</v>
      </c>
      <c r="E160" s="251" t="s">
        <v>397</v>
      </c>
      <c r="F160" s="252" t="s">
        <v>398</v>
      </c>
      <c r="G160" s="253" t="s">
        <v>301</v>
      </c>
      <c r="H160" s="254">
        <v>22</v>
      </c>
      <c r="I160" s="255"/>
      <c r="J160" s="256">
        <f>ROUND(I160*H160,2)</f>
        <v>0</v>
      </c>
      <c r="K160" s="252" t="s">
        <v>19</v>
      </c>
      <c r="L160" s="257"/>
      <c r="M160" s="258" t="s">
        <v>19</v>
      </c>
      <c r="N160" s="259" t="s">
        <v>45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190</v>
      </c>
      <c r="AT160" s="216" t="s">
        <v>358</v>
      </c>
      <c r="AU160" s="216" t="s">
        <v>84</v>
      </c>
      <c r="AY160" s="18" t="s">
        <v>136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82</v>
      </c>
      <c r="BK160" s="217">
        <f>ROUND(I160*H160,2)</f>
        <v>0</v>
      </c>
      <c r="BL160" s="18" t="s">
        <v>142</v>
      </c>
      <c r="BM160" s="216" t="s">
        <v>399</v>
      </c>
    </row>
    <row r="161" s="13" customFormat="1">
      <c r="A161" s="13"/>
      <c r="B161" s="225"/>
      <c r="C161" s="226"/>
      <c r="D161" s="223" t="s">
        <v>148</v>
      </c>
      <c r="E161" s="227" t="s">
        <v>19</v>
      </c>
      <c r="F161" s="228" t="s">
        <v>400</v>
      </c>
      <c r="G161" s="226"/>
      <c r="H161" s="229">
        <v>3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148</v>
      </c>
      <c r="AU161" s="235" t="s">
        <v>84</v>
      </c>
      <c r="AV161" s="13" t="s">
        <v>84</v>
      </c>
      <c r="AW161" s="13" t="s">
        <v>35</v>
      </c>
      <c r="AX161" s="13" t="s">
        <v>74</v>
      </c>
      <c r="AY161" s="235" t="s">
        <v>136</v>
      </c>
    </row>
    <row r="162" s="13" customFormat="1">
      <c r="A162" s="13"/>
      <c r="B162" s="225"/>
      <c r="C162" s="226"/>
      <c r="D162" s="223" t="s">
        <v>148</v>
      </c>
      <c r="E162" s="227" t="s">
        <v>19</v>
      </c>
      <c r="F162" s="228" t="s">
        <v>401</v>
      </c>
      <c r="G162" s="226"/>
      <c r="H162" s="229">
        <v>6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148</v>
      </c>
      <c r="AU162" s="235" t="s">
        <v>84</v>
      </c>
      <c r="AV162" s="13" t="s">
        <v>84</v>
      </c>
      <c r="AW162" s="13" t="s">
        <v>35</v>
      </c>
      <c r="AX162" s="13" t="s">
        <v>74</v>
      </c>
      <c r="AY162" s="235" t="s">
        <v>136</v>
      </c>
    </row>
    <row r="163" s="13" customFormat="1">
      <c r="A163" s="13"/>
      <c r="B163" s="225"/>
      <c r="C163" s="226"/>
      <c r="D163" s="223" t="s">
        <v>148</v>
      </c>
      <c r="E163" s="227" t="s">
        <v>19</v>
      </c>
      <c r="F163" s="228" t="s">
        <v>402</v>
      </c>
      <c r="G163" s="226"/>
      <c r="H163" s="229">
        <v>2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148</v>
      </c>
      <c r="AU163" s="235" t="s">
        <v>84</v>
      </c>
      <c r="AV163" s="13" t="s">
        <v>84</v>
      </c>
      <c r="AW163" s="13" t="s">
        <v>35</v>
      </c>
      <c r="AX163" s="13" t="s">
        <v>74</v>
      </c>
      <c r="AY163" s="235" t="s">
        <v>136</v>
      </c>
    </row>
    <row r="164" s="13" customFormat="1">
      <c r="A164" s="13"/>
      <c r="B164" s="225"/>
      <c r="C164" s="226"/>
      <c r="D164" s="223" t="s">
        <v>148</v>
      </c>
      <c r="E164" s="227" t="s">
        <v>19</v>
      </c>
      <c r="F164" s="228" t="s">
        <v>403</v>
      </c>
      <c r="G164" s="226"/>
      <c r="H164" s="229">
        <v>2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148</v>
      </c>
      <c r="AU164" s="235" t="s">
        <v>84</v>
      </c>
      <c r="AV164" s="13" t="s">
        <v>84</v>
      </c>
      <c r="AW164" s="13" t="s">
        <v>35</v>
      </c>
      <c r="AX164" s="13" t="s">
        <v>74</v>
      </c>
      <c r="AY164" s="235" t="s">
        <v>136</v>
      </c>
    </row>
    <row r="165" s="13" customFormat="1">
      <c r="A165" s="13"/>
      <c r="B165" s="225"/>
      <c r="C165" s="226"/>
      <c r="D165" s="223" t="s">
        <v>148</v>
      </c>
      <c r="E165" s="227" t="s">
        <v>19</v>
      </c>
      <c r="F165" s="228" t="s">
        <v>404</v>
      </c>
      <c r="G165" s="226"/>
      <c r="H165" s="229">
        <v>1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148</v>
      </c>
      <c r="AU165" s="235" t="s">
        <v>84</v>
      </c>
      <c r="AV165" s="13" t="s">
        <v>84</v>
      </c>
      <c r="AW165" s="13" t="s">
        <v>35</v>
      </c>
      <c r="AX165" s="13" t="s">
        <v>74</v>
      </c>
      <c r="AY165" s="235" t="s">
        <v>136</v>
      </c>
    </row>
    <row r="166" s="13" customFormat="1">
      <c r="A166" s="13"/>
      <c r="B166" s="225"/>
      <c r="C166" s="226"/>
      <c r="D166" s="223" t="s">
        <v>148</v>
      </c>
      <c r="E166" s="227" t="s">
        <v>19</v>
      </c>
      <c r="F166" s="228" t="s">
        <v>405</v>
      </c>
      <c r="G166" s="226"/>
      <c r="H166" s="229">
        <v>3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148</v>
      </c>
      <c r="AU166" s="235" t="s">
        <v>84</v>
      </c>
      <c r="AV166" s="13" t="s">
        <v>84</v>
      </c>
      <c r="AW166" s="13" t="s">
        <v>35</v>
      </c>
      <c r="AX166" s="13" t="s">
        <v>74</v>
      </c>
      <c r="AY166" s="235" t="s">
        <v>136</v>
      </c>
    </row>
    <row r="167" s="13" customFormat="1">
      <c r="A167" s="13"/>
      <c r="B167" s="225"/>
      <c r="C167" s="226"/>
      <c r="D167" s="223" t="s">
        <v>148</v>
      </c>
      <c r="E167" s="227" t="s">
        <v>19</v>
      </c>
      <c r="F167" s="228" t="s">
        <v>406</v>
      </c>
      <c r="G167" s="226"/>
      <c r="H167" s="229">
        <v>5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148</v>
      </c>
      <c r="AU167" s="235" t="s">
        <v>84</v>
      </c>
      <c r="AV167" s="13" t="s">
        <v>84</v>
      </c>
      <c r="AW167" s="13" t="s">
        <v>35</v>
      </c>
      <c r="AX167" s="13" t="s">
        <v>74</v>
      </c>
      <c r="AY167" s="235" t="s">
        <v>136</v>
      </c>
    </row>
    <row r="168" s="14" customFormat="1">
      <c r="A168" s="14"/>
      <c r="B168" s="236"/>
      <c r="C168" s="237"/>
      <c r="D168" s="223" t="s">
        <v>148</v>
      </c>
      <c r="E168" s="238" t="s">
        <v>19</v>
      </c>
      <c r="F168" s="239" t="s">
        <v>162</v>
      </c>
      <c r="G168" s="237"/>
      <c r="H168" s="240">
        <v>22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148</v>
      </c>
      <c r="AU168" s="246" t="s">
        <v>84</v>
      </c>
      <c r="AV168" s="14" t="s">
        <v>142</v>
      </c>
      <c r="AW168" s="14" t="s">
        <v>35</v>
      </c>
      <c r="AX168" s="14" t="s">
        <v>82</v>
      </c>
      <c r="AY168" s="246" t="s">
        <v>136</v>
      </c>
    </row>
    <row r="169" s="2" customFormat="1" ht="21.75" customHeight="1">
      <c r="A169" s="39"/>
      <c r="B169" s="40"/>
      <c r="C169" s="205" t="s">
        <v>262</v>
      </c>
      <c r="D169" s="205" t="s">
        <v>137</v>
      </c>
      <c r="E169" s="206" t="s">
        <v>407</v>
      </c>
      <c r="F169" s="207" t="s">
        <v>408</v>
      </c>
      <c r="G169" s="208" t="s">
        <v>301</v>
      </c>
      <c r="H169" s="209">
        <v>46</v>
      </c>
      <c r="I169" s="210"/>
      <c r="J169" s="211">
        <f>ROUND(I169*H169,2)</f>
        <v>0</v>
      </c>
      <c r="K169" s="207" t="s">
        <v>141</v>
      </c>
      <c r="L169" s="45"/>
      <c r="M169" s="212" t="s">
        <v>19</v>
      </c>
      <c r="N169" s="213" t="s">
        <v>45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142</v>
      </c>
      <c r="AT169" s="216" t="s">
        <v>137</v>
      </c>
      <c r="AU169" s="216" t="s">
        <v>84</v>
      </c>
      <c r="AY169" s="18" t="s">
        <v>136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82</v>
      </c>
      <c r="BK169" s="217">
        <f>ROUND(I169*H169,2)</f>
        <v>0</v>
      </c>
      <c r="BL169" s="18" t="s">
        <v>142</v>
      </c>
      <c r="BM169" s="216" t="s">
        <v>409</v>
      </c>
    </row>
    <row r="170" s="2" customFormat="1">
      <c r="A170" s="39"/>
      <c r="B170" s="40"/>
      <c r="C170" s="41"/>
      <c r="D170" s="218" t="s">
        <v>144</v>
      </c>
      <c r="E170" s="41"/>
      <c r="F170" s="219" t="s">
        <v>410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144</v>
      </c>
      <c r="AU170" s="18" t="s">
        <v>84</v>
      </c>
    </row>
    <row r="171" s="13" customFormat="1">
      <c r="A171" s="13"/>
      <c r="B171" s="225"/>
      <c r="C171" s="226"/>
      <c r="D171" s="223" t="s">
        <v>148</v>
      </c>
      <c r="E171" s="227" t="s">
        <v>19</v>
      </c>
      <c r="F171" s="228" t="s">
        <v>411</v>
      </c>
      <c r="G171" s="226"/>
      <c r="H171" s="229">
        <v>46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148</v>
      </c>
      <c r="AU171" s="235" t="s">
        <v>84</v>
      </c>
      <c r="AV171" s="13" t="s">
        <v>84</v>
      </c>
      <c r="AW171" s="13" t="s">
        <v>35</v>
      </c>
      <c r="AX171" s="13" t="s">
        <v>82</v>
      </c>
      <c r="AY171" s="235" t="s">
        <v>136</v>
      </c>
    </row>
    <row r="172" s="2" customFormat="1" ht="24.15" customHeight="1">
      <c r="A172" s="39"/>
      <c r="B172" s="40"/>
      <c r="C172" s="205" t="s">
        <v>266</v>
      </c>
      <c r="D172" s="205" t="s">
        <v>137</v>
      </c>
      <c r="E172" s="206" t="s">
        <v>412</v>
      </c>
      <c r="F172" s="207" t="s">
        <v>413</v>
      </c>
      <c r="G172" s="208" t="s">
        <v>140</v>
      </c>
      <c r="H172" s="209">
        <v>17005</v>
      </c>
      <c r="I172" s="210"/>
      <c r="J172" s="211">
        <f>ROUND(I172*H172,2)</f>
        <v>0</v>
      </c>
      <c r="K172" s="207" t="s">
        <v>141</v>
      </c>
      <c r="L172" s="45"/>
      <c r="M172" s="212" t="s">
        <v>19</v>
      </c>
      <c r="N172" s="213" t="s">
        <v>45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142</v>
      </c>
      <c r="AT172" s="216" t="s">
        <v>137</v>
      </c>
      <c r="AU172" s="216" t="s">
        <v>84</v>
      </c>
      <c r="AY172" s="18" t="s">
        <v>136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82</v>
      </c>
      <c r="BK172" s="217">
        <f>ROUND(I172*H172,2)</f>
        <v>0</v>
      </c>
      <c r="BL172" s="18" t="s">
        <v>142</v>
      </c>
      <c r="BM172" s="216" t="s">
        <v>414</v>
      </c>
    </row>
    <row r="173" s="2" customFormat="1">
      <c r="A173" s="39"/>
      <c r="B173" s="40"/>
      <c r="C173" s="41"/>
      <c r="D173" s="218" t="s">
        <v>144</v>
      </c>
      <c r="E173" s="41"/>
      <c r="F173" s="219" t="s">
        <v>415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144</v>
      </c>
      <c r="AU173" s="18" t="s">
        <v>84</v>
      </c>
    </row>
    <row r="174" s="2" customFormat="1">
      <c r="A174" s="39"/>
      <c r="B174" s="40"/>
      <c r="C174" s="41"/>
      <c r="D174" s="223" t="s">
        <v>146</v>
      </c>
      <c r="E174" s="41"/>
      <c r="F174" s="224" t="s">
        <v>416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84</v>
      </c>
    </row>
    <row r="175" s="2" customFormat="1" ht="16.5" customHeight="1">
      <c r="A175" s="39"/>
      <c r="B175" s="40"/>
      <c r="C175" s="250" t="s">
        <v>273</v>
      </c>
      <c r="D175" s="250" t="s">
        <v>358</v>
      </c>
      <c r="E175" s="251" t="s">
        <v>417</v>
      </c>
      <c r="F175" s="252" t="s">
        <v>418</v>
      </c>
      <c r="G175" s="253" t="s">
        <v>419</v>
      </c>
      <c r="H175" s="254">
        <v>27.66</v>
      </c>
      <c r="I175" s="255"/>
      <c r="J175" s="256">
        <f>ROUND(I175*H175,2)</f>
        <v>0</v>
      </c>
      <c r="K175" s="252" t="s">
        <v>141</v>
      </c>
      <c r="L175" s="257"/>
      <c r="M175" s="258" t="s">
        <v>19</v>
      </c>
      <c r="N175" s="259" t="s">
        <v>45</v>
      </c>
      <c r="O175" s="85"/>
      <c r="P175" s="214">
        <f>O175*H175</f>
        <v>0</v>
      </c>
      <c r="Q175" s="214">
        <v>0.001</v>
      </c>
      <c r="R175" s="214">
        <f>Q175*H175</f>
        <v>0.027660000000000001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190</v>
      </c>
      <c r="AT175" s="216" t="s">
        <v>358</v>
      </c>
      <c r="AU175" s="216" t="s">
        <v>84</v>
      </c>
      <c r="AY175" s="18" t="s">
        <v>136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82</v>
      </c>
      <c r="BK175" s="217">
        <f>ROUND(I175*H175,2)</f>
        <v>0</v>
      </c>
      <c r="BL175" s="18" t="s">
        <v>142</v>
      </c>
      <c r="BM175" s="216" t="s">
        <v>420</v>
      </c>
    </row>
    <row r="176" s="13" customFormat="1">
      <c r="A176" s="13"/>
      <c r="B176" s="225"/>
      <c r="C176" s="226"/>
      <c r="D176" s="223" t="s">
        <v>148</v>
      </c>
      <c r="E176" s="227" t="s">
        <v>19</v>
      </c>
      <c r="F176" s="228" t="s">
        <v>421</v>
      </c>
      <c r="G176" s="226"/>
      <c r="H176" s="229">
        <v>27.66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148</v>
      </c>
      <c r="AU176" s="235" t="s">
        <v>84</v>
      </c>
      <c r="AV176" s="13" t="s">
        <v>84</v>
      </c>
      <c r="AW176" s="13" t="s">
        <v>35</v>
      </c>
      <c r="AX176" s="13" t="s">
        <v>82</v>
      </c>
      <c r="AY176" s="235" t="s">
        <v>136</v>
      </c>
    </row>
    <row r="177" s="2" customFormat="1" ht="16.5" customHeight="1">
      <c r="A177" s="39"/>
      <c r="B177" s="40"/>
      <c r="C177" s="250" t="s">
        <v>7</v>
      </c>
      <c r="D177" s="250" t="s">
        <v>358</v>
      </c>
      <c r="E177" s="251" t="s">
        <v>422</v>
      </c>
      <c r="F177" s="252" t="s">
        <v>423</v>
      </c>
      <c r="G177" s="253" t="s">
        <v>419</v>
      </c>
      <c r="H177" s="254">
        <v>32.969999999999999</v>
      </c>
      <c r="I177" s="255"/>
      <c r="J177" s="256">
        <f>ROUND(I177*H177,2)</f>
        <v>0</v>
      </c>
      <c r="K177" s="252" t="s">
        <v>19</v>
      </c>
      <c r="L177" s="257"/>
      <c r="M177" s="258" t="s">
        <v>19</v>
      </c>
      <c r="N177" s="259" t="s">
        <v>45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190</v>
      </c>
      <c r="AT177" s="216" t="s">
        <v>358</v>
      </c>
      <c r="AU177" s="216" t="s">
        <v>84</v>
      </c>
      <c r="AY177" s="18" t="s">
        <v>136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82</v>
      </c>
      <c r="BK177" s="217">
        <f>ROUND(I177*H177,2)</f>
        <v>0</v>
      </c>
      <c r="BL177" s="18" t="s">
        <v>142</v>
      </c>
      <c r="BM177" s="216" t="s">
        <v>424</v>
      </c>
    </row>
    <row r="178" s="13" customFormat="1">
      <c r="A178" s="13"/>
      <c r="B178" s="225"/>
      <c r="C178" s="226"/>
      <c r="D178" s="223" t="s">
        <v>148</v>
      </c>
      <c r="E178" s="227" t="s">
        <v>19</v>
      </c>
      <c r="F178" s="228" t="s">
        <v>425</v>
      </c>
      <c r="G178" s="226"/>
      <c r="H178" s="229">
        <v>32.969999999999999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148</v>
      </c>
      <c r="AU178" s="235" t="s">
        <v>84</v>
      </c>
      <c r="AV178" s="13" t="s">
        <v>84</v>
      </c>
      <c r="AW178" s="13" t="s">
        <v>35</v>
      </c>
      <c r="AX178" s="13" t="s">
        <v>82</v>
      </c>
      <c r="AY178" s="235" t="s">
        <v>136</v>
      </c>
    </row>
    <row r="179" s="2" customFormat="1" ht="16.5" customHeight="1">
      <c r="A179" s="39"/>
      <c r="B179" s="40"/>
      <c r="C179" s="250" t="s">
        <v>284</v>
      </c>
      <c r="D179" s="250" t="s">
        <v>358</v>
      </c>
      <c r="E179" s="251" t="s">
        <v>426</v>
      </c>
      <c r="F179" s="252" t="s">
        <v>427</v>
      </c>
      <c r="G179" s="253" t="s">
        <v>419</v>
      </c>
      <c r="H179" s="254">
        <v>40.5</v>
      </c>
      <c r="I179" s="255"/>
      <c r="J179" s="256">
        <f>ROUND(I179*H179,2)</f>
        <v>0</v>
      </c>
      <c r="K179" s="252" t="s">
        <v>19</v>
      </c>
      <c r="L179" s="257"/>
      <c r="M179" s="258" t="s">
        <v>19</v>
      </c>
      <c r="N179" s="259" t="s">
        <v>45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190</v>
      </c>
      <c r="AT179" s="216" t="s">
        <v>358</v>
      </c>
      <c r="AU179" s="216" t="s">
        <v>84</v>
      </c>
      <c r="AY179" s="18" t="s">
        <v>136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82</v>
      </c>
      <c r="BK179" s="217">
        <f>ROUND(I179*H179,2)</f>
        <v>0</v>
      </c>
      <c r="BL179" s="18" t="s">
        <v>142</v>
      </c>
      <c r="BM179" s="216" t="s">
        <v>428</v>
      </c>
    </row>
    <row r="180" s="13" customFormat="1">
      <c r="A180" s="13"/>
      <c r="B180" s="225"/>
      <c r="C180" s="226"/>
      <c r="D180" s="223" t="s">
        <v>148</v>
      </c>
      <c r="E180" s="227" t="s">
        <v>19</v>
      </c>
      <c r="F180" s="228" t="s">
        <v>429</v>
      </c>
      <c r="G180" s="226"/>
      <c r="H180" s="229">
        <v>40.5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148</v>
      </c>
      <c r="AU180" s="235" t="s">
        <v>84</v>
      </c>
      <c r="AV180" s="13" t="s">
        <v>84</v>
      </c>
      <c r="AW180" s="13" t="s">
        <v>35</v>
      </c>
      <c r="AX180" s="13" t="s">
        <v>82</v>
      </c>
      <c r="AY180" s="235" t="s">
        <v>136</v>
      </c>
    </row>
    <row r="181" s="2" customFormat="1" ht="16.5" customHeight="1">
      <c r="A181" s="39"/>
      <c r="B181" s="40"/>
      <c r="C181" s="250" t="s">
        <v>430</v>
      </c>
      <c r="D181" s="250" t="s">
        <v>358</v>
      </c>
      <c r="E181" s="251" t="s">
        <v>431</v>
      </c>
      <c r="F181" s="252" t="s">
        <v>432</v>
      </c>
      <c r="G181" s="253" t="s">
        <v>419</v>
      </c>
      <c r="H181" s="254">
        <v>4.2000000000000002</v>
      </c>
      <c r="I181" s="255"/>
      <c r="J181" s="256">
        <f>ROUND(I181*H181,2)</f>
        <v>0</v>
      </c>
      <c r="K181" s="252" t="s">
        <v>19</v>
      </c>
      <c r="L181" s="257"/>
      <c r="M181" s="258" t="s">
        <v>19</v>
      </c>
      <c r="N181" s="259" t="s">
        <v>45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190</v>
      </c>
      <c r="AT181" s="216" t="s">
        <v>358</v>
      </c>
      <c r="AU181" s="216" t="s">
        <v>84</v>
      </c>
      <c r="AY181" s="18" t="s">
        <v>136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82</v>
      </c>
      <c r="BK181" s="217">
        <f>ROUND(I181*H181,2)</f>
        <v>0</v>
      </c>
      <c r="BL181" s="18" t="s">
        <v>142</v>
      </c>
      <c r="BM181" s="216" t="s">
        <v>433</v>
      </c>
    </row>
    <row r="182" s="13" customFormat="1">
      <c r="A182" s="13"/>
      <c r="B182" s="225"/>
      <c r="C182" s="226"/>
      <c r="D182" s="223" t="s">
        <v>148</v>
      </c>
      <c r="E182" s="227" t="s">
        <v>19</v>
      </c>
      <c r="F182" s="228" t="s">
        <v>434</v>
      </c>
      <c r="G182" s="226"/>
      <c r="H182" s="229">
        <v>4.2000000000000002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148</v>
      </c>
      <c r="AU182" s="235" t="s">
        <v>84</v>
      </c>
      <c r="AV182" s="13" t="s">
        <v>84</v>
      </c>
      <c r="AW182" s="13" t="s">
        <v>35</v>
      </c>
      <c r="AX182" s="13" t="s">
        <v>82</v>
      </c>
      <c r="AY182" s="235" t="s">
        <v>136</v>
      </c>
    </row>
    <row r="183" s="2" customFormat="1" ht="16.5" customHeight="1">
      <c r="A183" s="39"/>
      <c r="B183" s="40"/>
      <c r="C183" s="205" t="s">
        <v>435</v>
      </c>
      <c r="D183" s="205" t="s">
        <v>137</v>
      </c>
      <c r="E183" s="206" t="s">
        <v>436</v>
      </c>
      <c r="F183" s="207" t="s">
        <v>437</v>
      </c>
      <c r="G183" s="208" t="s">
        <v>301</v>
      </c>
      <c r="H183" s="209">
        <v>926</v>
      </c>
      <c r="I183" s="210"/>
      <c r="J183" s="211">
        <f>ROUND(I183*H183,2)</f>
        <v>0</v>
      </c>
      <c r="K183" s="207" t="s">
        <v>19</v>
      </c>
      <c r="L183" s="45"/>
      <c r="M183" s="212" t="s">
        <v>19</v>
      </c>
      <c r="N183" s="213" t="s">
        <v>45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142</v>
      </c>
      <c r="AT183" s="216" t="s">
        <v>137</v>
      </c>
      <c r="AU183" s="216" t="s">
        <v>84</v>
      </c>
      <c r="AY183" s="18" t="s">
        <v>136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82</v>
      </c>
      <c r="BK183" s="217">
        <f>ROUND(I183*H183,2)</f>
        <v>0</v>
      </c>
      <c r="BL183" s="18" t="s">
        <v>142</v>
      </c>
      <c r="BM183" s="216" t="s">
        <v>438</v>
      </c>
    </row>
    <row r="184" s="13" customFormat="1">
      <c r="A184" s="13"/>
      <c r="B184" s="225"/>
      <c r="C184" s="226"/>
      <c r="D184" s="223" t="s">
        <v>148</v>
      </c>
      <c r="E184" s="227" t="s">
        <v>19</v>
      </c>
      <c r="F184" s="228" t="s">
        <v>439</v>
      </c>
      <c r="G184" s="226"/>
      <c r="H184" s="229">
        <v>926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148</v>
      </c>
      <c r="AU184" s="235" t="s">
        <v>84</v>
      </c>
      <c r="AV184" s="13" t="s">
        <v>84</v>
      </c>
      <c r="AW184" s="13" t="s">
        <v>35</v>
      </c>
      <c r="AX184" s="13" t="s">
        <v>82</v>
      </c>
      <c r="AY184" s="235" t="s">
        <v>136</v>
      </c>
    </row>
    <row r="185" s="2" customFormat="1" ht="16.5" customHeight="1">
      <c r="A185" s="39"/>
      <c r="B185" s="40"/>
      <c r="C185" s="250" t="s">
        <v>440</v>
      </c>
      <c r="D185" s="250" t="s">
        <v>358</v>
      </c>
      <c r="E185" s="251" t="s">
        <v>441</v>
      </c>
      <c r="F185" s="252" t="s">
        <v>442</v>
      </c>
      <c r="G185" s="253" t="s">
        <v>419</v>
      </c>
      <c r="H185" s="254">
        <v>41.18</v>
      </c>
      <c r="I185" s="255"/>
      <c r="J185" s="256">
        <f>ROUND(I185*H185,2)</f>
        <v>0</v>
      </c>
      <c r="K185" s="252" t="s">
        <v>19</v>
      </c>
      <c r="L185" s="257"/>
      <c r="M185" s="258" t="s">
        <v>19</v>
      </c>
      <c r="N185" s="259" t="s">
        <v>45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190</v>
      </c>
      <c r="AT185" s="216" t="s">
        <v>358</v>
      </c>
      <c r="AU185" s="216" t="s">
        <v>84</v>
      </c>
      <c r="AY185" s="18" t="s">
        <v>136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82</v>
      </c>
      <c r="BK185" s="217">
        <f>ROUND(I185*H185,2)</f>
        <v>0</v>
      </c>
      <c r="BL185" s="18" t="s">
        <v>142</v>
      </c>
      <c r="BM185" s="216" t="s">
        <v>443</v>
      </c>
    </row>
    <row r="186" s="2" customFormat="1">
      <c r="A186" s="39"/>
      <c r="B186" s="40"/>
      <c r="C186" s="41"/>
      <c r="D186" s="223" t="s">
        <v>146</v>
      </c>
      <c r="E186" s="41"/>
      <c r="F186" s="224" t="s">
        <v>444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146</v>
      </c>
      <c r="AU186" s="18" t="s">
        <v>84</v>
      </c>
    </row>
    <row r="187" s="13" customFormat="1">
      <c r="A187" s="13"/>
      <c r="B187" s="225"/>
      <c r="C187" s="226"/>
      <c r="D187" s="223" t="s">
        <v>148</v>
      </c>
      <c r="E187" s="227" t="s">
        <v>19</v>
      </c>
      <c r="F187" s="228" t="s">
        <v>445</v>
      </c>
      <c r="G187" s="226"/>
      <c r="H187" s="229">
        <v>8.7200000000000006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148</v>
      </c>
      <c r="AU187" s="235" t="s">
        <v>84</v>
      </c>
      <c r="AV187" s="13" t="s">
        <v>84</v>
      </c>
      <c r="AW187" s="13" t="s">
        <v>35</v>
      </c>
      <c r="AX187" s="13" t="s">
        <v>74</v>
      </c>
      <c r="AY187" s="235" t="s">
        <v>136</v>
      </c>
    </row>
    <row r="188" s="13" customFormat="1">
      <c r="A188" s="13"/>
      <c r="B188" s="225"/>
      <c r="C188" s="226"/>
      <c r="D188" s="223" t="s">
        <v>148</v>
      </c>
      <c r="E188" s="227" t="s">
        <v>19</v>
      </c>
      <c r="F188" s="228" t="s">
        <v>446</v>
      </c>
      <c r="G188" s="226"/>
      <c r="H188" s="229">
        <v>28.859999999999999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148</v>
      </c>
      <c r="AU188" s="235" t="s">
        <v>84</v>
      </c>
      <c r="AV188" s="13" t="s">
        <v>84</v>
      </c>
      <c r="AW188" s="13" t="s">
        <v>35</v>
      </c>
      <c r="AX188" s="13" t="s">
        <v>74</v>
      </c>
      <c r="AY188" s="235" t="s">
        <v>136</v>
      </c>
    </row>
    <row r="189" s="13" customFormat="1">
      <c r="A189" s="13"/>
      <c r="B189" s="225"/>
      <c r="C189" s="226"/>
      <c r="D189" s="223" t="s">
        <v>148</v>
      </c>
      <c r="E189" s="227" t="s">
        <v>19</v>
      </c>
      <c r="F189" s="228" t="s">
        <v>447</v>
      </c>
      <c r="G189" s="226"/>
      <c r="H189" s="229">
        <v>3.6000000000000001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148</v>
      </c>
      <c r="AU189" s="235" t="s">
        <v>84</v>
      </c>
      <c r="AV189" s="13" t="s">
        <v>84</v>
      </c>
      <c r="AW189" s="13" t="s">
        <v>35</v>
      </c>
      <c r="AX189" s="13" t="s">
        <v>74</v>
      </c>
      <c r="AY189" s="235" t="s">
        <v>136</v>
      </c>
    </row>
    <row r="190" s="14" customFormat="1">
      <c r="A190" s="14"/>
      <c r="B190" s="236"/>
      <c r="C190" s="237"/>
      <c r="D190" s="223" t="s">
        <v>148</v>
      </c>
      <c r="E190" s="238" t="s">
        <v>19</v>
      </c>
      <c r="F190" s="239" t="s">
        <v>162</v>
      </c>
      <c r="G190" s="237"/>
      <c r="H190" s="240">
        <v>41.18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148</v>
      </c>
      <c r="AU190" s="246" t="s">
        <v>84</v>
      </c>
      <c r="AV190" s="14" t="s">
        <v>142</v>
      </c>
      <c r="AW190" s="14" t="s">
        <v>35</v>
      </c>
      <c r="AX190" s="14" t="s">
        <v>82</v>
      </c>
      <c r="AY190" s="246" t="s">
        <v>136</v>
      </c>
    </row>
    <row r="191" s="2" customFormat="1" ht="16.5" customHeight="1">
      <c r="A191" s="39"/>
      <c r="B191" s="40"/>
      <c r="C191" s="205" t="s">
        <v>448</v>
      </c>
      <c r="D191" s="205" t="s">
        <v>137</v>
      </c>
      <c r="E191" s="206" t="s">
        <v>449</v>
      </c>
      <c r="F191" s="207" t="s">
        <v>450</v>
      </c>
      <c r="G191" s="208" t="s">
        <v>140</v>
      </c>
      <c r="H191" s="209">
        <v>708</v>
      </c>
      <c r="I191" s="210"/>
      <c r="J191" s="211">
        <f>ROUND(I191*H191,2)</f>
        <v>0</v>
      </c>
      <c r="K191" s="207" t="s">
        <v>141</v>
      </c>
      <c r="L191" s="45"/>
      <c r="M191" s="212" t="s">
        <v>19</v>
      </c>
      <c r="N191" s="213" t="s">
        <v>45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142</v>
      </c>
      <c r="AT191" s="216" t="s">
        <v>137</v>
      </c>
      <c r="AU191" s="216" t="s">
        <v>84</v>
      </c>
      <c r="AY191" s="18" t="s">
        <v>136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82</v>
      </c>
      <c r="BK191" s="217">
        <f>ROUND(I191*H191,2)</f>
        <v>0</v>
      </c>
      <c r="BL191" s="18" t="s">
        <v>142</v>
      </c>
      <c r="BM191" s="216" t="s">
        <v>451</v>
      </c>
    </row>
    <row r="192" s="2" customFormat="1">
      <c r="A192" s="39"/>
      <c r="B192" s="40"/>
      <c r="C192" s="41"/>
      <c r="D192" s="218" t="s">
        <v>144</v>
      </c>
      <c r="E192" s="41"/>
      <c r="F192" s="219" t="s">
        <v>452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144</v>
      </c>
      <c r="AU192" s="18" t="s">
        <v>84</v>
      </c>
    </row>
    <row r="193" s="13" customFormat="1">
      <c r="A193" s="13"/>
      <c r="B193" s="225"/>
      <c r="C193" s="226"/>
      <c r="D193" s="223" t="s">
        <v>148</v>
      </c>
      <c r="E193" s="227" t="s">
        <v>19</v>
      </c>
      <c r="F193" s="228" t="s">
        <v>453</v>
      </c>
      <c r="G193" s="226"/>
      <c r="H193" s="229">
        <v>708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148</v>
      </c>
      <c r="AU193" s="235" t="s">
        <v>84</v>
      </c>
      <c r="AV193" s="13" t="s">
        <v>84</v>
      </c>
      <c r="AW193" s="13" t="s">
        <v>35</v>
      </c>
      <c r="AX193" s="13" t="s">
        <v>82</v>
      </c>
      <c r="AY193" s="235" t="s">
        <v>136</v>
      </c>
    </row>
    <row r="194" s="2" customFormat="1" ht="16.5" customHeight="1">
      <c r="A194" s="39"/>
      <c r="B194" s="40"/>
      <c r="C194" s="250" t="s">
        <v>454</v>
      </c>
      <c r="D194" s="250" t="s">
        <v>358</v>
      </c>
      <c r="E194" s="251" t="s">
        <v>455</v>
      </c>
      <c r="F194" s="252" t="s">
        <v>456</v>
      </c>
      <c r="G194" s="253" t="s">
        <v>185</v>
      </c>
      <c r="H194" s="254">
        <v>6.2999999999999998</v>
      </c>
      <c r="I194" s="255"/>
      <c r="J194" s="256">
        <f>ROUND(I194*H194,2)</f>
        <v>0</v>
      </c>
      <c r="K194" s="252" t="s">
        <v>19</v>
      </c>
      <c r="L194" s="257"/>
      <c r="M194" s="258" t="s">
        <v>19</v>
      </c>
      <c r="N194" s="259" t="s">
        <v>45</v>
      </c>
      <c r="O194" s="85"/>
      <c r="P194" s="214">
        <f>O194*H194</f>
        <v>0</v>
      </c>
      <c r="Q194" s="214">
        <v>0.25</v>
      </c>
      <c r="R194" s="214">
        <f>Q194*H194</f>
        <v>1.575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190</v>
      </c>
      <c r="AT194" s="216" t="s">
        <v>358</v>
      </c>
      <c r="AU194" s="216" t="s">
        <v>84</v>
      </c>
      <c r="AY194" s="18" t="s">
        <v>136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82</v>
      </c>
      <c r="BK194" s="217">
        <f>ROUND(I194*H194,2)</f>
        <v>0</v>
      </c>
      <c r="BL194" s="18" t="s">
        <v>142</v>
      </c>
      <c r="BM194" s="216" t="s">
        <v>457</v>
      </c>
    </row>
    <row r="195" s="13" customFormat="1">
      <c r="A195" s="13"/>
      <c r="B195" s="225"/>
      <c r="C195" s="226"/>
      <c r="D195" s="223" t="s">
        <v>148</v>
      </c>
      <c r="E195" s="227" t="s">
        <v>19</v>
      </c>
      <c r="F195" s="228" t="s">
        <v>458</v>
      </c>
      <c r="G195" s="226"/>
      <c r="H195" s="229">
        <v>49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148</v>
      </c>
      <c r="AU195" s="235" t="s">
        <v>84</v>
      </c>
      <c r="AV195" s="13" t="s">
        <v>84</v>
      </c>
      <c r="AW195" s="13" t="s">
        <v>35</v>
      </c>
      <c r="AX195" s="13" t="s">
        <v>74</v>
      </c>
      <c r="AY195" s="235" t="s">
        <v>136</v>
      </c>
    </row>
    <row r="196" s="13" customFormat="1">
      <c r="A196" s="13"/>
      <c r="B196" s="225"/>
      <c r="C196" s="226"/>
      <c r="D196" s="223" t="s">
        <v>148</v>
      </c>
      <c r="E196" s="227" t="s">
        <v>19</v>
      </c>
      <c r="F196" s="228" t="s">
        <v>459</v>
      </c>
      <c r="G196" s="226"/>
      <c r="H196" s="229">
        <v>21.800000000000001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148</v>
      </c>
      <c r="AU196" s="235" t="s">
        <v>84</v>
      </c>
      <c r="AV196" s="13" t="s">
        <v>84</v>
      </c>
      <c r="AW196" s="13" t="s">
        <v>35</v>
      </c>
      <c r="AX196" s="13" t="s">
        <v>74</v>
      </c>
      <c r="AY196" s="235" t="s">
        <v>136</v>
      </c>
    </row>
    <row r="197" s="13" customFormat="1">
      <c r="A197" s="13"/>
      <c r="B197" s="225"/>
      <c r="C197" s="226"/>
      <c r="D197" s="223" t="s">
        <v>148</v>
      </c>
      <c r="E197" s="227" t="s">
        <v>19</v>
      </c>
      <c r="F197" s="228" t="s">
        <v>460</v>
      </c>
      <c r="G197" s="226"/>
      <c r="H197" s="229">
        <v>-64.5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148</v>
      </c>
      <c r="AU197" s="235" t="s">
        <v>84</v>
      </c>
      <c r="AV197" s="13" t="s">
        <v>84</v>
      </c>
      <c r="AW197" s="13" t="s">
        <v>35</v>
      </c>
      <c r="AX197" s="13" t="s">
        <v>74</v>
      </c>
      <c r="AY197" s="235" t="s">
        <v>136</v>
      </c>
    </row>
    <row r="198" s="14" customFormat="1">
      <c r="A198" s="14"/>
      <c r="B198" s="236"/>
      <c r="C198" s="237"/>
      <c r="D198" s="223" t="s">
        <v>148</v>
      </c>
      <c r="E198" s="238" t="s">
        <v>19</v>
      </c>
      <c r="F198" s="239" t="s">
        <v>162</v>
      </c>
      <c r="G198" s="237"/>
      <c r="H198" s="240">
        <v>6.2999999999999998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148</v>
      </c>
      <c r="AU198" s="246" t="s">
        <v>84</v>
      </c>
      <c r="AV198" s="14" t="s">
        <v>142</v>
      </c>
      <c r="AW198" s="14" t="s">
        <v>35</v>
      </c>
      <c r="AX198" s="14" t="s">
        <v>82</v>
      </c>
      <c r="AY198" s="246" t="s">
        <v>136</v>
      </c>
    </row>
    <row r="199" s="2" customFormat="1" ht="24.15" customHeight="1">
      <c r="A199" s="39"/>
      <c r="B199" s="40"/>
      <c r="C199" s="205" t="s">
        <v>461</v>
      </c>
      <c r="D199" s="205" t="s">
        <v>137</v>
      </c>
      <c r="E199" s="206" t="s">
        <v>462</v>
      </c>
      <c r="F199" s="207" t="s">
        <v>463</v>
      </c>
      <c r="G199" s="208" t="s">
        <v>464</v>
      </c>
      <c r="H199" s="209">
        <v>1035</v>
      </c>
      <c r="I199" s="210"/>
      <c r="J199" s="211">
        <f>ROUND(I199*H199,2)</f>
        <v>0</v>
      </c>
      <c r="K199" s="207" t="s">
        <v>19</v>
      </c>
      <c r="L199" s="45"/>
      <c r="M199" s="212" t="s">
        <v>19</v>
      </c>
      <c r="N199" s="213" t="s">
        <v>45</v>
      </c>
      <c r="O199" s="85"/>
      <c r="P199" s="214">
        <f>O199*H199</f>
        <v>0</v>
      </c>
      <c r="Q199" s="214">
        <v>0.02</v>
      </c>
      <c r="R199" s="214">
        <f>Q199*H199</f>
        <v>20.699999999999999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142</v>
      </c>
      <c r="AT199" s="216" t="s">
        <v>137</v>
      </c>
      <c r="AU199" s="216" t="s">
        <v>84</v>
      </c>
      <c r="AY199" s="18" t="s">
        <v>136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82</v>
      </c>
      <c r="BK199" s="217">
        <f>ROUND(I199*H199,2)</f>
        <v>0</v>
      </c>
      <c r="BL199" s="18" t="s">
        <v>142</v>
      </c>
      <c r="BM199" s="216" t="s">
        <v>465</v>
      </c>
    </row>
    <row r="200" s="13" customFormat="1">
      <c r="A200" s="13"/>
      <c r="B200" s="225"/>
      <c r="C200" s="226"/>
      <c r="D200" s="223" t="s">
        <v>148</v>
      </c>
      <c r="E200" s="227" t="s">
        <v>19</v>
      </c>
      <c r="F200" s="228" t="s">
        <v>466</v>
      </c>
      <c r="G200" s="226"/>
      <c r="H200" s="229">
        <v>1035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148</v>
      </c>
      <c r="AU200" s="235" t="s">
        <v>84</v>
      </c>
      <c r="AV200" s="13" t="s">
        <v>84</v>
      </c>
      <c r="AW200" s="13" t="s">
        <v>35</v>
      </c>
      <c r="AX200" s="13" t="s">
        <v>82</v>
      </c>
      <c r="AY200" s="235" t="s">
        <v>136</v>
      </c>
    </row>
    <row r="201" s="2" customFormat="1" ht="16.5" customHeight="1">
      <c r="A201" s="39"/>
      <c r="B201" s="40"/>
      <c r="C201" s="205" t="s">
        <v>467</v>
      </c>
      <c r="D201" s="205" t="s">
        <v>137</v>
      </c>
      <c r="E201" s="206" t="s">
        <v>468</v>
      </c>
      <c r="F201" s="207" t="s">
        <v>469</v>
      </c>
      <c r="G201" s="208" t="s">
        <v>301</v>
      </c>
      <c r="H201" s="209">
        <v>15</v>
      </c>
      <c r="I201" s="210"/>
      <c r="J201" s="211">
        <f>ROUND(I201*H201,2)</f>
        <v>0</v>
      </c>
      <c r="K201" s="207" t="s">
        <v>19</v>
      </c>
      <c r="L201" s="45"/>
      <c r="M201" s="212" t="s">
        <v>19</v>
      </c>
      <c r="N201" s="213" t="s">
        <v>45</v>
      </c>
      <c r="O201" s="85"/>
      <c r="P201" s="214">
        <f>O201*H201</f>
        <v>0</v>
      </c>
      <c r="Q201" s="214">
        <v>0.10000000000000001</v>
      </c>
      <c r="R201" s="214">
        <f>Q201*H201</f>
        <v>1.5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142</v>
      </c>
      <c r="AT201" s="216" t="s">
        <v>137</v>
      </c>
      <c r="AU201" s="216" t="s">
        <v>84</v>
      </c>
      <c r="AY201" s="18" t="s">
        <v>136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82</v>
      </c>
      <c r="BK201" s="217">
        <f>ROUND(I201*H201,2)</f>
        <v>0</v>
      </c>
      <c r="BL201" s="18" t="s">
        <v>142</v>
      </c>
      <c r="BM201" s="216" t="s">
        <v>470</v>
      </c>
    </row>
    <row r="202" s="2" customFormat="1" ht="16.5" customHeight="1">
      <c r="A202" s="39"/>
      <c r="B202" s="40"/>
      <c r="C202" s="205" t="s">
        <v>471</v>
      </c>
      <c r="D202" s="205" t="s">
        <v>137</v>
      </c>
      <c r="E202" s="206" t="s">
        <v>472</v>
      </c>
      <c r="F202" s="207" t="s">
        <v>473</v>
      </c>
      <c r="G202" s="208" t="s">
        <v>301</v>
      </c>
      <c r="H202" s="209">
        <v>512</v>
      </c>
      <c r="I202" s="210"/>
      <c r="J202" s="211">
        <f>ROUND(I202*H202,2)</f>
        <v>0</v>
      </c>
      <c r="K202" s="207" t="s">
        <v>141</v>
      </c>
      <c r="L202" s="45"/>
      <c r="M202" s="212" t="s">
        <v>19</v>
      </c>
      <c r="N202" s="213" t="s">
        <v>45</v>
      </c>
      <c r="O202" s="85"/>
      <c r="P202" s="214">
        <f>O202*H202</f>
        <v>0</v>
      </c>
      <c r="Q202" s="214">
        <v>5.1999999999999997E-05</v>
      </c>
      <c r="R202" s="214">
        <f>Q202*H202</f>
        <v>0.026623999999999998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142</v>
      </c>
      <c r="AT202" s="216" t="s">
        <v>137</v>
      </c>
      <c r="AU202" s="216" t="s">
        <v>84</v>
      </c>
      <c r="AY202" s="18" t="s">
        <v>136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82</v>
      </c>
      <c r="BK202" s="217">
        <f>ROUND(I202*H202,2)</f>
        <v>0</v>
      </c>
      <c r="BL202" s="18" t="s">
        <v>142</v>
      </c>
      <c r="BM202" s="216" t="s">
        <v>474</v>
      </c>
    </row>
    <row r="203" s="2" customFormat="1">
      <c r="A203" s="39"/>
      <c r="B203" s="40"/>
      <c r="C203" s="41"/>
      <c r="D203" s="218" t="s">
        <v>144</v>
      </c>
      <c r="E203" s="41"/>
      <c r="F203" s="219" t="s">
        <v>475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144</v>
      </c>
      <c r="AU203" s="18" t="s">
        <v>84</v>
      </c>
    </row>
    <row r="204" s="13" customFormat="1">
      <c r="A204" s="13"/>
      <c r="B204" s="225"/>
      <c r="C204" s="226"/>
      <c r="D204" s="223" t="s">
        <v>148</v>
      </c>
      <c r="E204" s="227" t="s">
        <v>19</v>
      </c>
      <c r="F204" s="228" t="s">
        <v>476</v>
      </c>
      <c r="G204" s="226"/>
      <c r="H204" s="229">
        <v>512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148</v>
      </c>
      <c r="AU204" s="235" t="s">
        <v>84</v>
      </c>
      <c r="AV204" s="13" t="s">
        <v>84</v>
      </c>
      <c r="AW204" s="13" t="s">
        <v>35</v>
      </c>
      <c r="AX204" s="13" t="s">
        <v>82</v>
      </c>
      <c r="AY204" s="235" t="s">
        <v>136</v>
      </c>
    </row>
    <row r="205" s="2" customFormat="1" ht="16.5" customHeight="1">
      <c r="A205" s="39"/>
      <c r="B205" s="40"/>
      <c r="C205" s="250" t="s">
        <v>477</v>
      </c>
      <c r="D205" s="250" t="s">
        <v>358</v>
      </c>
      <c r="E205" s="251" t="s">
        <v>478</v>
      </c>
      <c r="F205" s="252" t="s">
        <v>479</v>
      </c>
      <c r="G205" s="253" t="s">
        <v>464</v>
      </c>
      <c r="H205" s="254">
        <v>512</v>
      </c>
      <c r="I205" s="255"/>
      <c r="J205" s="256">
        <f>ROUND(I205*H205,2)</f>
        <v>0</v>
      </c>
      <c r="K205" s="252" t="s">
        <v>19</v>
      </c>
      <c r="L205" s="257"/>
      <c r="M205" s="258" t="s">
        <v>19</v>
      </c>
      <c r="N205" s="259" t="s">
        <v>45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84</v>
      </c>
      <c r="AT205" s="216" t="s">
        <v>358</v>
      </c>
      <c r="AU205" s="216" t="s">
        <v>84</v>
      </c>
      <c r="AY205" s="18" t="s">
        <v>136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82</v>
      </c>
      <c r="BK205" s="217">
        <f>ROUND(I205*H205,2)</f>
        <v>0</v>
      </c>
      <c r="BL205" s="18" t="s">
        <v>82</v>
      </c>
      <c r="BM205" s="216" t="s">
        <v>480</v>
      </c>
    </row>
    <row r="206" s="13" customFormat="1">
      <c r="A206" s="13"/>
      <c r="B206" s="225"/>
      <c r="C206" s="226"/>
      <c r="D206" s="223" t="s">
        <v>148</v>
      </c>
      <c r="E206" s="227" t="s">
        <v>19</v>
      </c>
      <c r="F206" s="228" t="s">
        <v>481</v>
      </c>
      <c r="G206" s="226"/>
      <c r="H206" s="229">
        <v>512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148</v>
      </c>
      <c r="AU206" s="235" t="s">
        <v>84</v>
      </c>
      <c r="AV206" s="13" t="s">
        <v>84</v>
      </c>
      <c r="AW206" s="13" t="s">
        <v>35</v>
      </c>
      <c r="AX206" s="13" t="s">
        <v>82</v>
      </c>
      <c r="AY206" s="235" t="s">
        <v>136</v>
      </c>
    </row>
    <row r="207" s="2" customFormat="1" ht="16.5" customHeight="1">
      <c r="A207" s="39"/>
      <c r="B207" s="40"/>
      <c r="C207" s="250" t="s">
        <v>482</v>
      </c>
      <c r="D207" s="250" t="s">
        <v>358</v>
      </c>
      <c r="E207" s="251" t="s">
        <v>483</v>
      </c>
      <c r="F207" s="252" t="s">
        <v>484</v>
      </c>
      <c r="G207" s="253" t="s">
        <v>301</v>
      </c>
      <c r="H207" s="254">
        <v>512</v>
      </c>
      <c r="I207" s="255"/>
      <c r="J207" s="256">
        <f>ROUND(I207*H207,2)</f>
        <v>0</v>
      </c>
      <c r="K207" s="252" t="s">
        <v>141</v>
      </c>
      <c r="L207" s="257"/>
      <c r="M207" s="258" t="s">
        <v>19</v>
      </c>
      <c r="N207" s="259" t="s">
        <v>45</v>
      </c>
      <c r="O207" s="85"/>
      <c r="P207" s="214">
        <f>O207*H207</f>
        <v>0</v>
      </c>
      <c r="Q207" s="214">
        <v>0.0047200000000000002</v>
      </c>
      <c r="R207" s="214">
        <f>Q207*H207</f>
        <v>2.4166400000000001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190</v>
      </c>
      <c r="AT207" s="216" t="s">
        <v>358</v>
      </c>
      <c r="AU207" s="216" t="s">
        <v>84</v>
      </c>
      <c r="AY207" s="18" t="s">
        <v>136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82</v>
      </c>
      <c r="BK207" s="217">
        <f>ROUND(I207*H207,2)</f>
        <v>0</v>
      </c>
      <c r="BL207" s="18" t="s">
        <v>142</v>
      </c>
      <c r="BM207" s="216" t="s">
        <v>485</v>
      </c>
    </row>
    <row r="208" s="13" customFormat="1">
      <c r="A208" s="13"/>
      <c r="B208" s="225"/>
      <c r="C208" s="226"/>
      <c r="D208" s="223" t="s">
        <v>148</v>
      </c>
      <c r="E208" s="227" t="s">
        <v>19</v>
      </c>
      <c r="F208" s="228" t="s">
        <v>486</v>
      </c>
      <c r="G208" s="226"/>
      <c r="H208" s="229">
        <v>512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148</v>
      </c>
      <c r="AU208" s="235" t="s">
        <v>84</v>
      </c>
      <c r="AV208" s="13" t="s">
        <v>84</v>
      </c>
      <c r="AW208" s="13" t="s">
        <v>35</v>
      </c>
      <c r="AX208" s="13" t="s">
        <v>82</v>
      </c>
      <c r="AY208" s="235" t="s">
        <v>136</v>
      </c>
    </row>
    <row r="209" s="2" customFormat="1" ht="21.75" customHeight="1">
      <c r="A209" s="39"/>
      <c r="B209" s="40"/>
      <c r="C209" s="205" t="s">
        <v>487</v>
      </c>
      <c r="D209" s="205" t="s">
        <v>137</v>
      </c>
      <c r="E209" s="206" t="s">
        <v>488</v>
      </c>
      <c r="F209" s="207" t="s">
        <v>489</v>
      </c>
      <c r="G209" s="208" t="s">
        <v>301</v>
      </c>
      <c r="H209" s="209">
        <v>46</v>
      </c>
      <c r="I209" s="210"/>
      <c r="J209" s="211">
        <f>ROUND(I209*H209,2)</f>
        <v>0</v>
      </c>
      <c r="K209" s="207" t="s">
        <v>141</v>
      </c>
      <c r="L209" s="45"/>
      <c r="M209" s="212" t="s">
        <v>19</v>
      </c>
      <c r="N209" s="213" t="s">
        <v>45</v>
      </c>
      <c r="O209" s="85"/>
      <c r="P209" s="214">
        <f>O209*H209</f>
        <v>0</v>
      </c>
      <c r="Q209" s="214">
        <v>0.0020823999999999999</v>
      </c>
      <c r="R209" s="214">
        <f>Q209*H209</f>
        <v>0.095790399999999998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142</v>
      </c>
      <c r="AT209" s="216" t="s">
        <v>137</v>
      </c>
      <c r="AU209" s="216" t="s">
        <v>84</v>
      </c>
      <c r="AY209" s="18" t="s">
        <v>136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82</v>
      </c>
      <c r="BK209" s="217">
        <f>ROUND(I209*H209,2)</f>
        <v>0</v>
      </c>
      <c r="BL209" s="18" t="s">
        <v>142</v>
      </c>
      <c r="BM209" s="216" t="s">
        <v>490</v>
      </c>
    </row>
    <row r="210" s="2" customFormat="1">
      <c r="A210" s="39"/>
      <c r="B210" s="40"/>
      <c r="C210" s="41"/>
      <c r="D210" s="218" t="s">
        <v>144</v>
      </c>
      <c r="E210" s="41"/>
      <c r="F210" s="219" t="s">
        <v>491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144</v>
      </c>
      <c r="AU210" s="18" t="s">
        <v>84</v>
      </c>
    </row>
    <row r="211" s="2" customFormat="1">
      <c r="A211" s="39"/>
      <c r="B211" s="40"/>
      <c r="C211" s="41"/>
      <c r="D211" s="223" t="s">
        <v>146</v>
      </c>
      <c r="E211" s="41"/>
      <c r="F211" s="224" t="s">
        <v>492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146</v>
      </c>
      <c r="AU211" s="18" t="s">
        <v>84</v>
      </c>
    </row>
    <row r="212" s="13" customFormat="1">
      <c r="A212" s="13"/>
      <c r="B212" s="225"/>
      <c r="C212" s="226"/>
      <c r="D212" s="223" t="s">
        <v>148</v>
      </c>
      <c r="E212" s="227" t="s">
        <v>19</v>
      </c>
      <c r="F212" s="228" t="s">
        <v>493</v>
      </c>
      <c r="G212" s="226"/>
      <c r="H212" s="229">
        <v>24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148</v>
      </c>
      <c r="AU212" s="235" t="s">
        <v>84</v>
      </c>
      <c r="AV212" s="13" t="s">
        <v>84</v>
      </c>
      <c r="AW212" s="13" t="s">
        <v>35</v>
      </c>
      <c r="AX212" s="13" t="s">
        <v>74</v>
      </c>
      <c r="AY212" s="235" t="s">
        <v>136</v>
      </c>
    </row>
    <row r="213" s="13" customFormat="1">
      <c r="A213" s="13"/>
      <c r="B213" s="225"/>
      <c r="C213" s="226"/>
      <c r="D213" s="223" t="s">
        <v>148</v>
      </c>
      <c r="E213" s="227" t="s">
        <v>19</v>
      </c>
      <c r="F213" s="228" t="s">
        <v>494</v>
      </c>
      <c r="G213" s="226"/>
      <c r="H213" s="229">
        <v>22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148</v>
      </c>
      <c r="AU213" s="235" t="s">
        <v>84</v>
      </c>
      <c r="AV213" s="13" t="s">
        <v>84</v>
      </c>
      <c r="AW213" s="13" t="s">
        <v>35</v>
      </c>
      <c r="AX213" s="13" t="s">
        <v>74</v>
      </c>
      <c r="AY213" s="235" t="s">
        <v>136</v>
      </c>
    </row>
    <row r="214" s="14" customFormat="1">
      <c r="A214" s="14"/>
      <c r="B214" s="236"/>
      <c r="C214" s="237"/>
      <c r="D214" s="223" t="s">
        <v>148</v>
      </c>
      <c r="E214" s="238" t="s">
        <v>19</v>
      </c>
      <c r="F214" s="239" t="s">
        <v>162</v>
      </c>
      <c r="G214" s="237"/>
      <c r="H214" s="240">
        <v>46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148</v>
      </c>
      <c r="AU214" s="246" t="s">
        <v>84</v>
      </c>
      <c r="AV214" s="14" t="s">
        <v>142</v>
      </c>
      <c r="AW214" s="14" t="s">
        <v>35</v>
      </c>
      <c r="AX214" s="14" t="s">
        <v>82</v>
      </c>
      <c r="AY214" s="246" t="s">
        <v>136</v>
      </c>
    </row>
    <row r="215" s="12" customFormat="1" ht="22.8" customHeight="1">
      <c r="A215" s="12"/>
      <c r="B215" s="189"/>
      <c r="C215" s="190"/>
      <c r="D215" s="191" t="s">
        <v>73</v>
      </c>
      <c r="E215" s="203" t="s">
        <v>155</v>
      </c>
      <c r="F215" s="203" t="s">
        <v>495</v>
      </c>
      <c r="G215" s="190"/>
      <c r="H215" s="190"/>
      <c r="I215" s="193"/>
      <c r="J215" s="204">
        <f>BK215</f>
        <v>0</v>
      </c>
      <c r="K215" s="190"/>
      <c r="L215" s="195"/>
      <c r="M215" s="196"/>
      <c r="N215" s="197"/>
      <c r="O215" s="197"/>
      <c r="P215" s="198">
        <f>SUM(P216:P224)</f>
        <v>0</v>
      </c>
      <c r="Q215" s="197"/>
      <c r="R215" s="198">
        <f>SUM(R216:R224)</f>
        <v>3.7208616000000001</v>
      </c>
      <c r="S215" s="197"/>
      <c r="T215" s="199">
        <f>SUM(T216:T224)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0" t="s">
        <v>82</v>
      </c>
      <c r="AT215" s="201" t="s">
        <v>73</v>
      </c>
      <c r="AU215" s="201" t="s">
        <v>82</v>
      </c>
      <c r="AY215" s="200" t="s">
        <v>136</v>
      </c>
      <c r="BK215" s="202">
        <f>SUM(BK216:BK224)</f>
        <v>0</v>
      </c>
    </row>
    <row r="216" s="2" customFormat="1" ht="24.15" customHeight="1">
      <c r="A216" s="39"/>
      <c r="B216" s="40"/>
      <c r="C216" s="205" t="s">
        <v>496</v>
      </c>
      <c r="D216" s="205" t="s">
        <v>137</v>
      </c>
      <c r="E216" s="206" t="s">
        <v>497</v>
      </c>
      <c r="F216" s="207" t="s">
        <v>498</v>
      </c>
      <c r="G216" s="208" t="s">
        <v>464</v>
      </c>
      <c r="H216" s="209">
        <v>72</v>
      </c>
      <c r="I216" s="210"/>
      <c r="J216" s="211">
        <f>ROUND(I216*H216,2)</f>
        <v>0</v>
      </c>
      <c r="K216" s="207" t="s">
        <v>141</v>
      </c>
      <c r="L216" s="45"/>
      <c r="M216" s="212" t="s">
        <v>19</v>
      </c>
      <c r="N216" s="213" t="s">
        <v>45</v>
      </c>
      <c r="O216" s="85"/>
      <c r="P216" s="214">
        <f>O216*H216</f>
        <v>0</v>
      </c>
      <c r="Q216" s="214">
        <v>0.050782500000000001</v>
      </c>
      <c r="R216" s="214">
        <f>Q216*H216</f>
        <v>3.6563400000000001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142</v>
      </c>
      <c r="AT216" s="216" t="s">
        <v>137</v>
      </c>
      <c r="AU216" s="216" t="s">
        <v>84</v>
      </c>
      <c r="AY216" s="18" t="s">
        <v>136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82</v>
      </c>
      <c r="BK216" s="217">
        <f>ROUND(I216*H216,2)</f>
        <v>0</v>
      </c>
      <c r="BL216" s="18" t="s">
        <v>142</v>
      </c>
      <c r="BM216" s="216" t="s">
        <v>499</v>
      </c>
    </row>
    <row r="217" s="2" customFormat="1">
      <c r="A217" s="39"/>
      <c r="B217" s="40"/>
      <c r="C217" s="41"/>
      <c r="D217" s="218" t="s">
        <v>144</v>
      </c>
      <c r="E217" s="41"/>
      <c r="F217" s="219" t="s">
        <v>500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144</v>
      </c>
      <c r="AU217" s="18" t="s">
        <v>84</v>
      </c>
    </row>
    <row r="218" s="2" customFormat="1">
      <c r="A218" s="39"/>
      <c r="B218" s="40"/>
      <c r="C218" s="41"/>
      <c r="D218" s="223" t="s">
        <v>146</v>
      </c>
      <c r="E218" s="41"/>
      <c r="F218" s="224" t="s">
        <v>501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146</v>
      </c>
      <c r="AU218" s="18" t="s">
        <v>84</v>
      </c>
    </row>
    <row r="219" s="13" customFormat="1">
      <c r="A219" s="13"/>
      <c r="B219" s="225"/>
      <c r="C219" s="226"/>
      <c r="D219" s="223" t="s">
        <v>148</v>
      </c>
      <c r="E219" s="227" t="s">
        <v>19</v>
      </c>
      <c r="F219" s="228" t="s">
        <v>502</v>
      </c>
      <c r="G219" s="226"/>
      <c r="H219" s="229">
        <v>72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148</v>
      </c>
      <c r="AU219" s="235" t="s">
        <v>84</v>
      </c>
      <c r="AV219" s="13" t="s">
        <v>84</v>
      </c>
      <c r="AW219" s="13" t="s">
        <v>35</v>
      </c>
      <c r="AX219" s="13" t="s">
        <v>82</v>
      </c>
      <c r="AY219" s="235" t="s">
        <v>136</v>
      </c>
    </row>
    <row r="220" s="2" customFormat="1" ht="16.5" customHeight="1">
      <c r="A220" s="39"/>
      <c r="B220" s="40"/>
      <c r="C220" s="205" t="s">
        <v>503</v>
      </c>
      <c r="D220" s="205" t="s">
        <v>137</v>
      </c>
      <c r="E220" s="206" t="s">
        <v>504</v>
      </c>
      <c r="F220" s="207" t="s">
        <v>505</v>
      </c>
      <c r="G220" s="208" t="s">
        <v>464</v>
      </c>
      <c r="H220" s="209">
        <v>1</v>
      </c>
      <c r="I220" s="210"/>
      <c r="J220" s="211">
        <f>ROUND(I220*H220,2)</f>
        <v>0</v>
      </c>
      <c r="K220" s="207" t="s">
        <v>141</v>
      </c>
      <c r="L220" s="45"/>
      <c r="M220" s="212" t="s">
        <v>19</v>
      </c>
      <c r="N220" s="213" t="s">
        <v>45</v>
      </c>
      <c r="O220" s="85"/>
      <c r="P220" s="214">
        <f>O220*H220</f>
        <v>0</v>
      </c>
      <c r="Q220" s="214">
        <v>0.064521599999999998</v>
      </c>
      <c r="R220" s="214">
        <f>Q220*H220</f>
        <v>0.064521599999999998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142</v>
      </c>
      <c r="AT220" s="216" t="s">
        <v>137</v>
      </c>
      <c r="AU220" s="216" t="s">
        <v>84</v>
      </c>
      <c r="AY220" s="18" t="s">
        <v>136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82</v>
      </c>
      <c r="BK220" s="217">
        <f>ROUND(I220*H220,2)</f>
        <v>0</v>
      </c>
      <c r="BL220" s="18" t="s">
        <v>142</v>
      </c>
      <c r="BM220" s="216" t="s">
        <v>506</v>
      </c>
    </row>
    <row r="221" s="2" customFormat="1">
      <c r="A221" s="39"/>
      <c r="B221" s="40"/>
      <c r="C221" s="41"/>
      <c r="D221" s="218" t="s">
        <v>144</v>
      </c>
      <c r="E221" s="41"/>
      <c r="F221" s="219" t="s">
        <v>507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144</v>
      </c>
      <c r="AU221" s="18" t="s">
        <v>84</v>
      </c>
    </row>
    <row r="222" s="2" customFormat="1">
      <c r="A222" s="39"/>
      <c r="B222" s="40"/>
      <c r="C222" s="41"/>
      <c r="D222" s="223" t="s">
        <v>146</v>
      </c>
      <c r="E222" s="41"/>
      <c r="F222" s="224" t="s">
        <v>501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146</v>
      </c>
      <c r="AU222" s="18" t="s">
        <v>84</v>
      </c>
    </row>
    <row r="223" s="2" customFormat="1" ht="16.5" customHeight="1">
      <c r="A223" s="39"/>
      <c r="B223" s="40"/>
      <c r="C223" s="205" t="s">
        <v>508</v>
      </c>
      <c r="D223" s="205" t="s">
        <v>137</v>
      </c>
      <c r="E223" s="206" t="s">
        <v>509</v>
      </c>
      <c r="F223" s="207" t="s">
        <v>510</v>
      </c>
      <c r="G223" s="208" t="s">
        <v>464</v>
      </c>
      <c r="H223" s="209">
        <v>1</v>
      </c>
      <c r="I223" s="210"/>
      <c r="J223" s="211">
        <f>ROUND(I223*H223,2)</f>
        <v>0</v>
      </c>
      <c r="K223" s="207" t="s">
        <v>19</v>
      </c>
      <c r="L223" s="45"/>
      <c r="M223" s="212" t="s">
        <v>19</v>
      </c>
      <c r="N223" s="213" t="s">
        <v>45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142</v>
      </c>
      <c r="AT223" s="216" t="s">
        <v>137</v>
      </c>
      <c r="AU223" s="216" t="s">
        <v>84</v>
      </c>
      <c r="AY223" s="18" t="s">
        <v>136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82</v>
      </c>
      <c r="BK223" s="217">
        <f>ROUND(I223*H223,2)</f>
        <v>0</v>
      </c>
      <c r="BL223" s="18" t="s">
        <v>142</v>
      </c>
      <c r="BM223" s="216" t="s">
        <v>511</v>
      </c>
    </row>
    <row r="224" s="2" customFormat="1">
      <c r="A224" s="39"/>
      <c r="B224" s="40"/>
      <c r="C224" s="41"/>
      <c r="D224" s="223" t="s">
        <v>146</v>
      </c>
      <c r="E224" s="41"/>
      <c r="F224" s="224" t="s">
        <v>501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146</v>
      </c>
      <c r="AU224" s="18" t="s">
        <v>84</v>
      </c>
    </row>
    <row r="225" s="12" customFormat="1" ht="22.8" customHeight="1">
      <c r="A225" s="12"/>
      <c r="B225" s="189"/>
      <c r="C225" s="190"/>
      <c r="D225" s="191" t="s">
        <v>73</v>
      </c>
      <c r="E225" s="203" t="s">
        <v>195</v>
      </c>
      <c r="F225" s="203" t="s">
        <v>512</v>
      </c>
      <c r="G225" s="190"/>
      <c r="H225" s="190"/>
      <c r="I225" s="193"/>
      <c r="J225" s="204">
        <f>BK225</f>
        <v>0</v>
      </c>
      <c r="K225" s="190"/>
      <c r="L225" s="195"/>
      <c r="M225" s="196"/>
      <c r="N225" s="197"/>
      <c r="O225" s="197"/>
      <c r="P225" s="198">
        <f>SUM(P226:P227)</f>
        <v>0</v>
      </c>
      <c r="Q225" s="197"/>
      <c r="R225" s="198">
        <f>SUM(R226:R227)</f>
        <v>4.7606999999999999</v>
      </c>
      <c r="S225" s="197"/>
      <c r="T225" s="199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0" t="s">
        <v>82</v>
      </c>
      <c r="AT225" s="201" t="s">
        <v>73</v>
      </c>
      <c r="AU225" s="201" t="s">
        <v>82</v>
      </c>
      <c r="AY225" s="200" t="s">
        <v>136</v>
      </c>
      <c r="BK225" s="202">
        <f>SUM(BK226:BK227)</f>
        <v>0</v>
      </c>
    </row>
    <row r="226" s="2" customFormat="1" ht="16.5" customHeight="1">
      <c r="A226" s="39"/>
      <c r="B226" s="40"/>
      <c r="C226" s="205" t="s">
        <v>513</v>
      </c>
      <c r="D226" s="205" t="s">
        <v>137</v>
      </c>
      <c r="E226" s="206" t="s">
        <v>514</v>
      </c>
      <c r="F226" s="207" t="s">
        <v>515</v>
      </c>
      <c r="G226" s="208" t="s">
        <v>301</v>
      </c>
      <c r="H226" s="209">
        <v>15</v>
      </c>
      <c r="I226" s="210"/>
      <c r="J226" s="211">
        <f>ROUND(I226*H226,2)</f>
        <v>0</v>
      </c>
      <c r="K226" s="207" t="s">
        <v>141</v>
      </c>
      <c r="L226" s="45"/>
      <c r="M226" s="212" t="s">
        <v>19</v>
      </c>
      <c r="N226" s="213" t="s">
        <v>45</v>
      </c>
      <c r="O226" s="85"/>
      <c r="P226" s="214">
        <f>O226*H226</f>
        <v>0</v>
      </c>
      <c r="Q226" s="214">
        <v>0.31738</v>
      </c>
      <c r="R226" s="214">
        <f>Q226*H226</f>
        <v>4.7606999999999999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142</v>
      </c>
      <c r="AT226" s="216" t="s">
        <v>137</v>
      </c>
      <c r="AU226" s="216" t="s">
        <v>84</v>
      </c>
      <c r="AY226" s="18" t="s">
        <v>136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82</v>
      </c>
      <c r="BK226" s="217">
        <f>ROUND(I226*H226,2)</f>
        <v>0</v>
      </c>
      <c r="BL226" s="18" t="s">
        <v>142</v>
      </c>
      <c r="BM226" s="216" t="s">
        <v>516</v>
      </c>
    </row>
    <row r="227" s="2" customFormat="1">
      <c r="A227" s="39"/>
      <c r="B227" s="40"/>
      <c r="C227" s="41"/>
      <c r="D227" s="218" t="s">
        <v>144</v>
      </c>
      <c r="E227" s="41"/>
      <c r="F227" s="219" t="s">
        <v>517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144</v>
      </c>
      <c r="AU227" s="18" t="s">
        <v>84</v>
      </c>
    </row>
    <row r="228" s="12" customFormat="1" ht="22.8" customHeight="1">
      <c r="A228" s="12"/>
      <c r="B228" s="189"/>
      <c r="C228" s="190"/>
      <c r="D228" s="191" t="s">
        <v>73</v>
      </c>
      <c r="E228" s="203" t="s">
        <v>518</v>
      </c>
      <c r="F228" s="203" t="s">
        <v>519</v>
      </c>
      <c r="G228" s="190"/>
      <c r="H228" s="190"/>
      <c r="I228" s="193"/>
      <c r="J228" s="204">
        <f>BK228</f>
        <v>0</v>
      </c>
      <c r="K228" s="190"/>
      <c r="L228" s="195"/>
      <c r="M228" s="196"/>
      <c r="N228" s="197"/>
      <c r="O228" s="197"/>
      <c r="P228" s="198">
        <f>SUM(P229:P230)</f>
        <v>0</v>
      </c>
      <c r="Q228" s="197"/>
      <c r="R228" s="198">
        <f>SUM(R229:R230)</f>
        <v>0</v>
      </c>
      <c r="S228" s="197"/>
      <c r="T228" s="199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0" t="s">
        <v>82</v>
      </c>
      <c r="AT228" s="201" t="s">
        <v>73</v>
      </c>
      <c r="AU228" s="201" t="s">
        <v>82</v>
      </c>
      <c r="AY228" s="200" t="s">
        <v>136</v>
      </c>
      <c r="BK228" s="202">
        <f>SUM(BK229:BK230)</f>
        <v>0</v>
      </c>
    </row>
    <row r="229" s="2" customFormat="1" ht="16.5" customHeight="1">
      <c r="A229" s="39"/>
      <c r="B229" s="40"/>
      <c r="C229" s="205" t="s">
        <v>520</v>
      </c>
      <c r="D229" s="205" t="s">
        <v>137</v>
      </c>
      <c r="E229" s="206" t="s">
        <v>521</v>
      </c>
      <c r="F229" s="207" t="s">
        <v>522</v>
      </c>
      <c r="G229" s="208" t="s">
        <v>152</v>
      </c>
      <c r="H229" s="209">
        <v>34.823</v>
      </c>
      <c r="I229" s="210"/>
      <c r="J229" s="211">
        <f>ROUND(I229*H229,2)</f>
        <v>0</v>
      </c>
      <c r="K229" s="207" t="s">
        <v>141</v>
      </c>
      <c r="L229" s="45"/>
      <c r="M229" s="212" t="s">
        <v>19</v>
      </c>
      <c r="N229" s="213" t="s">
        <v>45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142</v>
      </c>
      <c r="AT229" s="216" t="s">
        <v>137</v>
      </c>
      <c r="AU229" s="216" t="s">
        <v>84</v>
      </c>
      <c r="AY229" s="18" t="s">
        <v>136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82</v>
      </c>
      <c r="BK229" s="217">
        <f>ROUND(I229*H229,2)</f>
        <v>0</v>
      </c>
      <c r="BL229" s="18" t="s">
        <v>142</v>
      </c>
      <c r="BM229" s="216" t="s">
        <v>523</v>
      </c>
    </row>
    <row r="230" s="2" customFormat="1">
      <c r="A230" s="39"/>
      <c r="B230" s="40"/>
      <c r="C230" s="41"/>
      <c r="D230" s="218" t="s">
        <v>144</v>
      </c>
      <c r="E230" s="41"/>
      <c r="F230" s="219" t="s">
        <v>524</v>
      </c>
      <c r="G230" s="41"/>
      <c r="H230" s="41"/>
      <c r="I230" s="220"/>
      <c r="J230" s="41"/>
      <c r="K230" s="41"/>
      <c r="L230" s="45"/>
      <c r="M230" s="260"/>
      <c r="N230" s="261"/>
      <c r="O230" s="262"/>
      <c r="P230" s="262"/>
      <c r="Q230" s="262"/>
      <c r="R230" s="262"/>
      <c r="S230" s="262"/>
      <c r="T230" s="26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144</v>
      </c>
      <c r="AU230" s="18" t="s">
        <v>84</v>
      </c>
    </row>
    <row r="231" s="2" customFormat="1" ht="6.96" customHeight="1">
      <c r="A231" s="39"/>
      <c r="B231" s="60"/>
      <c r="C231" s="61"/>
      <c r="D231" s="61"/>
      <c r="E231" s="61"/>
      <c r="F231" s="61"/>
      <c r="G231" s="61"/>
      <c r="H231" s="61"/>
      <c r="I231" s="61"/>
      <c r="J231" s="61"/>
      <c r="K231" s="61"/>
      <c r="L231" s="45"/>
      <c r="M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</row>
  </sheetData>
  <sheetProtection sheet="1" autoFilter="0" formatColumns="0" formatRows="0" objects="1" scenarios="1" spinCount="100000" saltValue="GQ64RLS49ZWSYUeX3x9B+PwX2dKO6UDftahtYESZmyEUk61kt0+cNkv/ubOvuJ09HIKtiK/C73IGnz0kFOEqIg==" hashValue="2aqtPbnQClP5rLDup10Feel1mxoDHBI5rTuY03A3gwiQVMCrvymJP9nDsm+q04o5IfsJ/uxFAkWzDqlM+qAX7A==" algorithmName="SHA-512" password="CC35"/>
  <autoFilter ref="C83:K23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1/111251102"/>
    <hyperlink ref="F91" r:id="rId2" display="https://podminky.urs.cz/item/CS_URS_2023_01/112155215"/>
    <hyperlink ref="F93" r:id="rId3" display="https://podminky.urs.cz/item/CS_URS_2023_01/112155315"/>
    <hyperlink ref="F96" r:id="rId4" display="https://podminky.urs.cz/item/CS_URS_2023_01/112101101"/>
    <hyperlink ref="F98" r:id="rId5" display="https://podminky.urs.cz/item/CS_URS_2023_01/112101102"/>
    <hyperlink ref="F100" r:id="rId6" display="https://podminky.urs.cz/item/CS_URS_2023_01/183101113"/>
    <hyperlink ref="F104" r:id="rId7" display="https://podminky.urs.cz/item/CS_URS_2023_01/183101114"/>
    <hyperlink ref="F108" r:id="rId8" display="https://podminky.urs.cz/item/CS_URS_2023_01/183101313"/>
    <hyperlink ref="F111" r:id="rId9" display="https://podminky.urs.cz/item/CS_URS_2023_01/183101321"/>
    <hyperlink ref="F115" r:id="rId10" display="https://podminky.urs.cz/item/CS_URS_2023_01/183408312"/>
    <hyperlink ref="F118" r:id="rId11" display="https://podminky.urs.cz/item/CS_URS_2023_01/183551313"/>
    <hyperlink ref="F121" r:id="rId12" display="https://podminky.urs.cz/item/CS_URS_2023_01/183551413"/>
    <hyperlink ref="F124" r:id="rId13" display="https://podminky.urs.cz/item/CS_URS_2023_01/184102111"/>
    <hyperlink ref="F145" r:id="rId14" display="https://podminky.urs.cz/item/CS_URS_2023_01/184102112"/>
    <hyperlink ref="F170" r:id="rId15" display="https://podminky.urs.cz/item/CS_URS_2023_01/184215412"/>
    <hyperlink ref="F173" r:id="rId16" display="https://podminky.urs.cz/item/CS_URS_2023_01/181451121"/>
    <hyperlink ref="F192" r:id="rId17" display="https://podminky.urs.cz/item/CS_URS_2023_01/184911421"/>
    <hyperlink ref="F203" r:id="rId18" display="https://podminky.urs.cz/item/CS_URS_2023_01/184215112"/>
    <hyperlink ref="F210" r:id="rId19" display="https://podminky.urs.cz/item/CS_URS_2023_01/184813121"/>
    <hyperlink ref="F217" r:id="rId20" display="https://podminky.urs.cz/item/CS_URS_2023_01/348951260"/>
    <hyperlink ref="F221" r:id="rId21" display="https://podminky.urs.cz/item/CS_URS_2023_01/348952261"/>
    <hyperlink ref="F227" r:id="rId22" display="https://podminky.urs.cz/item/CS_URS_2023_01/913342112"/>
    <hyperlink ref="F230" r:id="rId23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110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Ozelenění biokoridorů LBK5, LB6 a biocentra BC1 v k.ú. Polerady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525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113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ROUND((SUM(BE83:BE256)),  2)</f>
        <v>0</v>
      </c>
      <c r="G33" s="39"/>
      <c r="H33" s="39"/>
      <c r="I33" s="149">
        <v>0.20999999999999999</v>
      </c>
      <c r="J33" s="148">
        <f>ROUND(((SUM(BE83:BE256))*I33),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ROUND((SUM(BF83:BF256)),  2)</f>
        <v>0</v>
      </c>
      <c r="G34" s="39"/>
      <c r="H34" s="39"/>
      <c r="I34" s="149">
        <v>0.14999999999999999</v>
      </c>
      <c r="J34" s="148">
        <f>ROUND(((SUM(BF83:BF256))*I34),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ROUND((SUM(BG83:BG256)),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ROUND((SUM(BH83:BH256)),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ROUND((SUM(BI83:BI256)),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Ozelenění biokoridorů LBK5, LB6 a biocentra BC1 v k.ú. Polerady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SO-03 - Následná péče LBC 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Polerady</v>
      </c>
      <c r="G52" s="41"/>
      <c r="H52" s="41"/>
      <c r="I52" s="33" t="s">
        <v>23</v>
      </c>
      <c r="J52" s="73" t="str">
        <f>IF(J12="","",J12)</f>
        <v>2. 2. 2023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úřad, KPÚ pro Středočeský kraj</v>
      </c>
      <c r="G54" s="41"/>
      <c r="H54" s="41"/>
      <c r="I54" s="33" t="s">
        <v>32</v>
      </c>
      <c r="J54" s="37" t="str">
        <f>E21</f>
        <v xml:space="preserve">ATELIER FONTES 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115</v>
      </c>
      <c r="D57" s="163"/>
      <c r="E57" s="163"/>
      <c r="F57" s="163"/>
      <c r="G57" s="163"/>
      <c r="H57" s="163"/>
      <c r="I57" s="163"/>
      <c r="J57" s="164" t="s">
        <v>116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117</v>
      </c>
    </row>
    <row r="60" s="9" customFormat="1" ht="24.96" customHeight="1">
      <c r="A60" s="9"/>
      <c r="B60" s="166"/>
      <c r="C60" s="167"/>
      <c r="D60" s="168" t="s">
        <v>118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526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527</v>
      </c>
      <c r="E62" s="175"/>
      <c r="F62" s="175"/>
      <c r="G62" s="175"/>
      <c r="H62" s="175"/>
      <c r="I62" s="175"/>
      <c r="J62" s="176">
        <f>J141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528</v>
      </c>
      <c r="E63" s="175"/>
      <c r="F63" s="175"/>
      <c r="G63" s="175"/>
      <c r="H63" s="175"/>
      <c r="I63" s="175"/>
      <c r="J63" s="176">
        <f>J197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121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Ozelenění biokoridorů LBK5, LB6 a biocentra BC1 v k.ú. Polerady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111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SO-03 - Následná péče LBC 1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Polerady</v>
      </c>
      <c r="G77" s="41"/>
      <c r="H77" s="41"/>
      <c r="I77" s="33" t="s">
        <v>23</v>
      </c>
      <c r="J77" s="73" t="str">
        <f>IF(J12="","",J12)</f>
        <v>2. 2. 2023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Státní pozemkový úřad, KPÚ pro Středočeský kraj</v>
      </c>
      <c r="G79" s="41"/>
      <c r="H79" s="41"/>
      <c r="I79" s="33" t="s">
        <v>32</v>
      </c>
      <c r="J79" s="37" t="str">
        <f>E21</f>
        <v xml:space="preserve">ATELIER FONTES 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33" t="s">
        <v>36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122</v>
      </c>
      <c r="D82" s="181" t="s">
        <v>59</v>
      </c>
      <c r="E82" s="181" t="s">
        <v>55</v>
      </c>
      <c r="F82" s="181" t="s">
        <v>56</v>
      </c>
      <c r="G82" s="181" t="s">
        <v>123</v>
      </c>
      <c r="H82" s="181" t="s">
        <v>124</v>
      </c>
      <c r="I82" s="181" t="s">
        <v>125</v>
      </c>
      <c r="J82" s="181" t="s">
        <v>116</v>
      </c>
      <c r="K82" s="182" t="s">
        <v>126</v>
      </c>
      <c r="L82" s="183"/>
      <c r="M82" s="93" t="s">
        <v>19</v>
      </c>
      <c r="N82" s="94" t="s">
        <v>44</v>
      </c>
      <c r="O82" s="94" t="s">
        <v>127</v>
      </c>
      <c r="P82" s="94" t="s">
        <v>128</v>
      </c>
      <c r="Q82" s="94" t="s">
        <v>129</v>
      </c>
      <c r="R82" s="94" t="s">
        <v>130</v>
      </c>
      <c r="S82" s="94" t="s">
        <v>131</v>
      </c>
      <c r="T82" s="95" t="s">
        <v>132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133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27.347999999999999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73</v>
      </c>
      <c r="AU83" s="18" t="s">
        <v>117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73</v>
      </c>
      <c r="E84" s="192" t="s">
        <v>134</v>
      </c>
      <c r="F84" s="192" t="s">
        <v>135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P85+P141+P197</f>
        <v>0</v>
      </c>
      <c r="Q84" s="197"/>
      <c r="R84" s="198">
        <f>R85+R141+R197</f>
        <v>27.347999999999999</v>
      </c>
      <c r="S84" s="197"/>
      <c r="T84" s="199">
        <f>T85+T141+T197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73</v>
      </c>
      <c r="AU84" s="201" t="s">
        <v>74</v>
      </c>
      <c r="AY84" s="200" t="s">
        <v>136</v>
      </c>
      <c r="BK84" s="202">
        <f>BK85+BK141+BK197</f>
        <v>0</v>
      </c>
    </row>
    <row r="85" s="12" customFormat="1" ht="22.8" customHeight="1">
      <c r="A85" s="12"/>
      <c r="B85" s="189"/>
      <c r="C85" s="190"/>
      <c r="D85" s="191" t="s">
        <v>73</v>
      </c>
      <c r="E85" s="203" t="s">
        <v>529</v>
      </c>
      <c r="F85" s="203" t="s">
        <v>530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SUM(P86:P140)</f>
        <v>0</v>
      </c>
      <c r="Q85" s="197"/>
      <c r="R85" s="198">
        <f>SUM(R86:R140)</f>
        <v>9.1159999999999997</v>
      </c>
      <c r="S85" s="197"/>
      <c r="T85" s="199">
        <f>SUM(T86:T140)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82</v>
      </c>
      <c r="AT85" s="201" t="s">
        <v>73</v>
      </c>
      <c r="AU85" s="201" t="s">
        <v>82</v>
      </c>
      <c r="AY85" s="200" t="s">
        <v>136</v>
      </c>
      <c r="BK85" s="202">
        <f>SUM(BK86:BK140)</f>
        <v>0</v>
      </c>
    </row>
    <row r="86" s="2" customFormat="1" ht="21.75" customHeight="1">
      <c r="A86" s="39"/>
      <c r="B86" s="40"/>
      <c r="C86" s="205" t="s">
        <v>82</v>
      </c>
      <c r="D86" s="205" t="s">
        <v>137</v>
      </c>
      <c r="E86" s="206" t="s">
        <v>531</v>
      </c>
      <c r="F86" s="207" t="s">
        <v>532</v>
      </c>
      <c r="G86" s="208" t="s">
        <v>140</v>
      </c>
      <c r="H86" s="209">
        <v>36885</v>
      </c>
      <c r="I86" s="210"/>
      <c r="J86" s="211">
        <f>ROUND(I86*H86,2)</f>
        <v>0</v>
      </c>
      <c r="K86" s="207" t="s">
        <v>141</v>
      </c>
      <c r="L86" s="45"/>
      <c r="M86" s="212" t="s">
        <v>19</v>
      </c>
      <c r="N86" s="213" t="s">
        <v>45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142</v>
      </c>
      <c r="AT86" s="216" t="s">
        <v>137</v>
      </c>
      <c r="AU86" s="216" t="s">
        <v>84</v>
      </c>
      <c r="AY86" s="18" t="s">
        <v>136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82</v>
      </c>
      <c r="BK86" s="217">
        <f>ROUND(I86*H86,2)</f>
        <v>0</v>
      </c>
      <c r="BL86" s="18" t="s">
        <v>142</v>
      </c>
      <c r="BM86" s="216" t="s">
        <v>533</v>
      </c>
    </row>
    <row r="87" s="2" customFormat="1">
      <c r="A87" s="39"/>
      <c r="B87" s="40"/>
      <c r="C87" s="41"/>
      <c r="D87" s="218" t="s">
        <v>144</v>
      </c>
      <c r="E87" s="41"/>
      <c r="F87" s="219" t="s">
        <v>534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144</v>
      </c>
      <c r="AU87" s="18" t="s">
        <v>84</v>
      </c>
    </row>
    <row r="88" s="2" customFormat="1">
      <c r="A88" s="39"/>
      <c r="B88" s="40"/>
      <c r="C88" s="41"/>
      <c r="D88" s="223" t="s">
        <v>146</v>
      </c>
      <c r="E88" s="41"/>
      <c r="F88" s="224" t="s">
        <v>535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146</v>
      </c>
      <c r="AU88" s="18" t="s">
        <v>84</v>
      </c>
    </row>
    <row r="89" s="13" customFormat="1">
      <c r="A89" s="13"/>
      <c r="B89" s="225"/>
      <c r="C89" s="226"/>
      <c r="D89" s="223" t="s">
        <v>148</v>
      </c>
      <c r="E89" s="227" t="s">
        <v>19</v>
      </c>
      <c r="F89" s="228" t="s">
        <v>536</v>
      </c>
      <c r="G89" s="226"/>
      <c r="H89" s="229">
        <v>36885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148</v>
      </c>
      <c r="AU89" s="235" t="s">
        <v>84</v>
      </c>
      <c r="AV89" s="13" t="s">
        <v>84</v>
      </c>
      <c r="AW89" s="13" t="s">
        <v>35</v>
      </c>
      <c r="AX89" s="13" t="s">
        <v>82</v>
      </c>
      <c r="AY89" s="235" t="s">
        <v>136</v>
      </c>
    </row>
    <row r="90" s="2" customFormat="1" ht="16.5" customHeight="1">
      <c r="A90" s="39"/>
      <c r="B90" s="40"/>
      <c r="C90" s="205" t="s">
        <v>84</v>
      </c>
      <c r="D90" s="205" t="s">
        <v>137</v>
      </c>
      <c r="E90" s="206" t="s">
        <v>537</v>
      </c>
      <c r="F90" s="207" t="s">
        <v>538</v>
      </c>
      <c r="G90" s="208" t="s">
        <v>341</v>
      </c>
      <c r="H90" s="209">
        <v>1.292</v>
      </c>
      <c r="I90" s="210"/>
      <c r="J90" s="211">
        <f>ROUND(I90*H90,2)</f>
        <v>0</v>
      </c>
      <c r="K90" s="207" t="s">
        <v>141</v>
      </c>
      <c r="L90" s="45"/>
      <c r="M90" s="212" t="s">
        <v>19</v>
      </c>
      <c r="N90" s="213" t="s">
        <v>45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142</v>
      </c>
      <c r="AT90" s="216" t="s">
        <v>137</v>
      </c>
      <c r="AU90" s="216" t="s">
        <v>84</v>
      </c>
      <c r="AY90" s="18" t="s">
        <v>136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82</v>
      </c>
      <c r="BK90" s="217">
        <f>ROUND(I90*H90,2)</f>
        <v>0</v>
      </c>
      <c r="BL90" s="18" t="s">
        <v>142</v>
      </c>
      <c r="BM90" s="216" t="s">
        <v>539</v>
      </c>
    </row>
    <row r="91" s="2" customFormat="1">
      <c r="A91" s="39"/>
      <c r="B91" s="40"/>
      <c r="C91" s="41"/>
      <c r="D91" s="218" t="s">
        <v>144</v>
      </c>
      <c r="E91" s="41"/>
      <c r="F91" s="219" t="s">
        <v>540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84</v>
      </c>
    </row>
    <row r="92" s="2" customFormat="1">
      <c r="A92" s="39"/>
      <c r="B92" s="40"/>
      <c r="C92" s="41"/>
      <c r="D92" s="223" t="s">
        <v>146</v>
      </c>
      <c r="E92" s="41"/>
      <c r="F92" s="224" t="s">
        <v>541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146</v>
      </c>
      <c r="AU92" s="18" t="s">
        <v>84</v>
      </c>
    </row>
    <row r="93" s="13" customFormat="1">
      <c r="A93" s="13"/>
      <c r="B93" s="225"/>
      <c r="C93" s="226"/>
      <c r="D93" s="223" t="s">
        <v>148</v>
      </c>
      <c r="E93" s="227" t="s">
        <v>19</v>
      </c>
      <c r="F93" s="228" t="s">
        <v>542</v>
      </c>
      <c r="G93" s="226"/>
      <c r="H93" s="229">
        <v>1.292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148</v>
      </c>
      <c r="AU93" s="235" t="s">
        <v>84</v>
      </c>
      <c r="AV93" s="13" t="s">
        <v>84</v>
      </c>
      <c r="AW93" s="13" t="s">
        <v>35</v>
      </c>
      <c r="AX93" s="13" t="s">
        <v>82</v>
      </c>
      <c r="AY93" s="235" t="s">
        <v>136</v>
      </c>
    </row>
    <row r="94" s="2" customFormat="1" ht="16.5" customHeight="1">
      <c r="A94" s="39"/>
      <c r="B94" s="40"/>
      <c r="C94" s="205" t="s">
        <v>155</v>
      </c>
      <c r="D94" s="205" t="s">
        <v>137</v>
      </c>
      <c r="E94" s="206" t="s">
        <v>543</v>
      </c>
      <c r="F94" s="207" t="s">
        <v>544</v>
      </c>
      <c r="G94" s="208" t="s">
        <v>545</v>
      </c>
      <c r="H94" s="209">
        <v>0.041000000000000002</v>
      </c>
      <c r="I94" s="210"/>
      <c r="J94" s="211">
        <f>ROUND(I94*H94,2)</f>
        <v>0</v>
      </c>
      <c r="K94" s="207" t="s">
        <v>141</v>
      </c>
      <c r="L94" s="45"/>
      <c r="M94" s="212" t="s">
        <v>19</v>
      </c>
      <c r="N94" s="213" t="s">
        <v>45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142</v>
      </c>
      <c r="AT94" s="216" t="s">
        <v>137</v>
      </c>
      <c r="AU94" s="216" t="s">
        <v>84</v>
      </c>
      <c r="AY94" s="18" t="s">
        <v>136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82</v>
      </c>
      <c r="BK94" s="217">
        <f>ROUND(I94*H94,2)</f>
        <v>0</v>
      </c>
      <c r="BL94" s="18" t="s">
        <v>142</v>
      </c>
      <c r="BM94" s="216" t="s">
        <v>546</v>
      </c>
    </row>
    <row r="95" s="2" customFormat="1">
      <c r="A95" s="39"/>
      <c r="B95" s="40"/>
      <c r="C95" s="41"/>
      <c r="D95" s="218" t="s">
        <v>144</v>
      </c>
      <c r="E95" s="41"/>
      <c r="F95" s="219" t="s">
        <v>547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84</v>
      </c>
    </row>
    <row r="96" s="2" customFormat="1">
      <c r="A96" s="39"/>
      <c r="B96" s="40"/>
      <c r="C96" s="41"/>
      <c r="D96" s="223" t="s">
        <v>146</v>
      </c>
      <c r="E96" s="41"/>
      <c r="F96" s="224" t="s">
        <v>548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146</v>
      </c>
      <c r="AU96" s="18" t="s">
        <v>84</v>
      </c>
    </row>
    <row r="97" s="13" customFormat="1">
      <c r="A97" s="13"/>
      <c r="B97" s="225"/>
      <c r="C97" s="226"/>
      <c r="D97" s="223" t="s">
        <v>148</v>
      </c>
      <c r="E97" s="227" t="s">
        <v>19</v>
      </c>
      <c r="F97" s="228" t="s">
        <v>549</v>
      </c>
      <c r="G97" s="226"/>
      <c r="H97" s="229">
        <v>0.041000000000000002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148</v>
      </c>
      <c r="AU97" s="235" t="s">
        <v>84</v>
      </c>
      <c r="AV97" s="13" t="s">
        <v>84</v>
      </c>
      <c r="AW97" s="13" t="s">
        <v>35</v>
      </c>
      <c r="AX97" s="13" t="s">
        <v>82</v>
      </c>
      <c r="AY97" s="235" t="s">
        <v>136</v>
      </c>
    </row>
    <row r="98" s="2" customFormat="1" ht="21.75" customHeight="1">
      <c r="A98" s="39"/>
      <c r="B98" s="40"/>
      <c r="C98" s="205" t="s">
        <v>142</v>
      </c>
      <c r="D98" s="205" t="s">
        <v>137</v>
      </c>
      <c r="E98" s="206" t="s">
        <v>550</v>
      </c>
      <c r="F98" s="207" t="s">
        <v>551</v>
      </c>
      <c r="G98" s="208" t="s">
        <v>301</v>
      </c>
      <c r="H98" s="209">
        <v>24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45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142</v>
      </c>
      <c r="AT98" s="216" t="s">
        <v>137</v>
      </c>
      <c r="AU98" s="216" t="s">
        <v>84</v>
      </c>
      <c r="AY98" s="18" t="s">
        <v>136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82</v>
      </c>
      <c r="BK98" s="217">
        <f>ROUND(I98*H98,2)</f>
        <v>0</v>
      </c>
      <c r="BL98" s="18" t="s">
        <v>142</v>
      </c>
      <c r="BM98" s="216" t="s">
        <v>552</v>
      </c>
    </row>
    <row r="99" s="15" customFormat="1">
      <c r="A99" s="15"/>
      <c r="B99" s="264"/>
      <c r="C99" s="265"/>
      <c r="D99" s="223" t="s">
        <v>148</v>
      </c>
      <c r="E99" s="266" t="s">
        <v>19</v>
      </c>
      <c r="F99" s="267" t="s">
        <v>553</v>
      </c>
      <c r="G99" s="265"/>
      <c r="H99" s="266" t="s">
        <v>19</v>
      </c>
      <c r="I99" s="268"/>
      <c r="J99" s="265"/>
      <c r="K99" s="265"/>
      <c r="L99" s="269"/>
      <c r="M99" s="270"/>
      <c r="N99" s="271"/>
      <c r="O99" s="271"/>
      <c r="P99" s="271"/>
      <c r="Q99" s="271"/>
      <c r="R99" s="271"/>
      <c r="S99" s="271"/>
      <c r="T99" s="272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73" t="s">
        <v>148</v>
      </c>
      <c r="AU99" s="273" t="s">
        <v>84</v>
      </c>
      <c r="AV99" s="15" t="s">
        <v>82</v>
      </c>
      <c r="AW99" s="15" t="s">
        <v>35</v>
      </c>
      <c r="AX99" s="15" t="s">
        <v>74</v>
      </c>
      <c r="AY99" s="273" t="s">
        <v>136</v>
      </c>
    </row>
    <row r="100" s="13" customFormat="1">
      <c r="A100" s="13"/>
      <c r="B100" s="225"/>
      <c r="C100" s="226"/>
      <c r="D100" s="223" t="s">
        <v>148</v>
      </c>
      <c r="E100" s="227" t="s">
        <v>19</v>
      </c>
      <c r="F100" s="228" t="s">
        <v>554</v>
      </c>
      <c r="G100" s="226"/>
      <c r="H100" s="229">
        <v>23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148</v>
      </c>
      <c r="AU100" s="235" t="s">
        <v>84</v>
      </c>
      <c r="AV100" s="13" t="s">
        <v>84</v>
      </c>
      <c r="AW100" s="13" t="s">
        <v>35</v>
      </c>
      <c r="AX100" s="13" t="s">
        <v>74</v>
      </c>
      <c r="AY100" s="235" t="s">
        <v>136</v>
      </c>
    </row>
    <row r="101" s="15" customFormat="1">
      <c r="A101" s="15"/>
      <c r="B101" s="264"/>
      <c r="C101" s="265"/>
      <c r="D101" s="223" t="s">
        <v>148</v>
      </c>
      <c r="E101" s="266" t="s">
        <v>19</v>
      </c>
      <c r="F101" s="267" t="s">
        <v>555</v>
      </c>
      <c r="G101" s="265"/>
      <c r="H101" s="266" t="s">
        <v>19</v>
      </c>
      <c r="I101" s="268"/>
      <c r="J101" s="265"/>
      <c r="K101" s="265"/>
      <c r="L101" s="269"/>
      <c r="M101" s="270"/>
      <c r="N101" s="271"/>
      <c r="O101" s="271"/>
      <c r="P101" s="271"/>
      <c r="Q101" s="271"/>
      <c r="R101" s="271"/>
      <c r="S101" s="271"/>
      <c r="T101" s="272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73" t="s">
        <v>148</v>
      </c>
      <c r="AU101" s="273" t="s">
        <v>84</v>
      </c>
      <c r="AV101" s="15" t="s">
        <v>82</v>
      </c>
      <c r="AW101" s="15" t="s">
        <v>35</v>
      </c>
      <c r="AX101" s="15" t="s">
        <v>74</v>
      </c>
      <c r="AY101" s="273" t="s">
        <v>136</v>
      </c>
    </row>
    <row r="102" s="13" customFormat="1">
      <c r="A102" s="13"/>
      <c r="B102" s="225"/>
      <c r="C102" s="226"/>
      <c r="D102" s="223" t="s">
        <v>148</v>
      </c>
      <c r="E102" s="227" t="s">
        <v>19</v>
      </c>
      <c r="F102" s="228" t="s">
        <v>556</v>
      </c>
      <c r="G102" s="226"/>
      <c r="H102" s="229">
        <v>1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148</v>
      </c>
      <c r="AU102" s="235" t="s">
        <v>84</v>
      </c>
      <c r="AV102" s="13" t="s">
        <v>84</v>
      </c>
      <c r="AW102" s="13" t="s">
        <v>35</v>
      </c>
      <c r="AX102" s="13" t="s">
        <v>74</v>
      </c>
      <c r="AY102" s="235" t="s">
        <v>136</v>
      </c>
    </row>
    <row r="103" s="14" customFormat="1">
      <c r="A103" s="14"/>
      <c r="B103" s="236"/>
      <c r="C103" s="237"/>
      <c r="D103" s="223" t="s">
        <v>148</v>
      </c>
      <c r="E103" s="238" t="s">
        <v>19</v>
      </c>
      <c r="F103" s="239" t="s">
        <v>162</v>
      </c>
      <c r="G103" s="237"/>
      <c r="H103" s="240">
        <v>24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148</v>
      </c>
      <c r="AU103" s="246" t="s">
        <v>84</v>
      </c>
      <c r="AV103" s="14" t="s">
        <v>142</v>
      </c>
      <c r="AW103" s="14" t="s">
        <v>35</v>
      </c>
      <c r="AX103" s="14" t="s">
        <v>82</v>
      </c>
      <c r="AY103" s="246" t="s">
        <v>136</v>
      </c>
    </row>
    <row r="104" s="2" customFormat="1" ht="16.5" customHeight="1">
      <c r="A104" s="39"/>
      <c r="B104" s="40"/>
      <c r="C104" s="250" t="s">
        <v>168</v>
      </c>
      <c r="D104" s="250" t="s">
        <v>358</v>
      </c>
      <c r="E104" s="251" t="s">
        <v>383</v>
      </c>
      <c r="F104" s="252" t="s">
        <v>384</v>
      </c>
      <c r="G104" s="253" t="s">
        <v>301</v>
      </c>
      <c r="H104" s="254">
        <v>23</v>
      </c>
      <c r="I104" s="255"/>
      <c r="J104" s="256">
        <f>ROUND(I104*H104,2)</f>
        <v>0</v>
      </c>
      <c r="K104" s="252" t="s">
        <v>19</v>
      </c>
      <c r="L104" s="257"/>
      <c r="M104" s="258" t="s">
        <v>19</v>
      </c>
      <c r="N104" s="259" t="s">
        <v>45</v>
      </c>
      <c r="O104" s="85"/>
      <c r="P104" s="214">
        <f>O104*H104</f>
        <v>0</v>
      </c>
      <c r="Q104" s="214">
        <v>0.0050000000000000001</v>
      </c>
      <c r="R104" s="214">
        <f>Q104*H104</f>
        <v>0.11500000000000001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190</v>
      </c>
      <c r="AT104" s="216" t="s">
        <v>358</v>
      </c>
      <c r="AU104" s="216" t="s">
        <v>84</v>
      </c>
      <c r="AY104" s="18" t="s">
        <v>136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82</v>
      </c>
      <c r="BK104" s="217">
        <f>ROUND(I104*H104,2)</f>
        <v>0</v>
      </c>
      <c r="BL104" s="18" t="s">
        <v>142</v>
      </c>
      <c r="BM104" s="216" t="s">
        <v>557</v>
      </c>
    </row>
    <row r="105" s="13" customFormat="1">
      <c r="A105" s="13"/>
      <c r="B105" s="225"/>
      <c r="C105" s="226"/>
      <c r="D105" s="223" t="s">
        <v>148</v>
      </c>
      <c r="E105" s="227" t="s">
        <v>19</v>
      </c>
      <c r="F105" s="228" t="s">
        <v>558</v>
      </c>
      <c r="G105" s="226"/>
      <c r="H105" s="229">
        <v>23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148</v>
      </c>
      <c r="AU105" s="235" t="s">
        <v>84</v>
      </c>
      <c r="AV105" s="13" t="s">
        <v>84</v>
      </c>
      <c r="AW105" s="13" t="s">
        <v>35</v>
      </c>
      <c r="AX105" s="13" t="s">
        <v>82</v>
      </c>
      <c r="AY105" s="235" t="s">
        <v>136</v>
      </c>
    </row>
    <row r="106" s="2" customFormat="1" ht="16.5" customHeight="1">
      <c r="A106" s="39"/>
      <c r="B106" s="40"/>
      <c r="C106" s="250" t="s">
        <v>175</v>
      </c>
      <c r="D106" s="250" t="s">
        <v>358</v>
      </c>
      <c r="E106" s="251" t="s">
        <v>397</v>
      </c>
      <c r="F106" s="252" t="s">
        <v>398</v>
      </c>
      <c r="G106" s="253" t="s">
        <v>301</v>
      </c>
      <c r="H106" s="254">
        <v>1</v>
      </c>
      <c r="I106" s="255"/>
      <c r="J106" s="256">
        <f>ROUND(I106*H106,2)</f>
        <v>0</v>
      </c>
      <c r="K106" s="252" t="s">
        <v>19</v>
      </c>
      <c r="L106" s="257"/>
      <c r="M106" s="258" t="s">
        <v>19</v>
      </c>
      <c r="N106" s="259" t="s">
        <v>45</v>
      </c>
      <c r="O106" s="85"/>
      <c r="P106" s="214">
        <f>O106*H106</f>
        <v>0</v>
      </c>
      <c r="Q106" s="214">
        <v>0.0070000000000000001</v>
      </c>
      <c r="R106" s="214">
        <f>Q106*H106</f>
        <v>0.0070000000000000001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190</v>
      </c>
      <c r="AT106" s="216" t="s">
        <v>358</v>
      </c>
      <c r="AU106" s="216" t="s">
        <v>84</v>
      </c>
      <c r="AY106" s="18" t="s">
        <v>136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82</v>
      </c>
      <c r="BK106" s="217">
        <f>ROUND(I106*H106,2)</f>
        <v>0</v>
      </c>
      <c r="BL106" s="18" t="s">
        <v>142</v>
      </c>
      <c r="BM106" s="216" t="s">
        <v>559</v>
      </c>
    </row>
    <row r="107" s="13" customFormat="1">
      <c r="A107" s="13"/>
      <c r="B107" s="225"/>
      <c r="C107" s="226"/>
      <c r="D107" s="223" t="s">
        <v>148</v>
      </c>
      <c r="E107" s="227" t="s">
        <v>19</v>
      </c>
      <c r="F107" s="228" t="s">
        <v>560</v>
      </c>
      <c r="G107" s="226"/>
      <c r="H107" s="229">
        <v>1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148</v>
      </c>
      <c r="AU107" s="235" t="s">
        <v>84</v>
      </c>
      <c r="AV107" s="13" t="s">
        <v>84</v>
      </c>
      <c r="AW107" s="13" t="s">
        <v>35</v>
      </c>
      <c r="AX107" s="13" t="s">
        <v>82</v>
      </c>
      <c r="AY107" s="235" t="s">
        <v>136</v>
      </c>
    </row>
    <row r="108" s="2" customFormat="1" ht="16.5" customHeight="1">
      <c r="A108" s="39"/>
      <c r="B108" s="40"/>
      <c r="C108" s="205" t="s">
        <v>182</v>
      </c>
      <c r="D108" s="205" t="s">
        <v>137</v>
      </c>
      <c r="E108" s="206" t="s">
        <v>561</v>
      </c>
      <c r="F108" s="207" t="s">
        <v>562</v>
      </c>
      <c r="G108" s="208" t="s">
        <v>301</v>
      </c>
      <c r="H108" s="209">
        <v>22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45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142</v>
      </c>
      <c r="AT108" s="216" t="s">
        <v>137</v>
      </c>
      <c r="AU108" s="216" t="s">
        <v>84</v>
      </c>
      <c r="AY108" s="18" t="s">
        <v>136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82</v>
      </c>
      <c r="BK108" s="217">
        <f>ROUND(I108*H108,2)</f>
        <v>0</v>
      </c>
      <c r="BL108" s="18" t="s">
        <v>142</v>
      </c>
      <c r="BM108" s="216" t="s">
        <v>563</v>
      </c>
    </row>
    <row r="109" s="15" customFormat="1">
      <c r="A109" s="15"/>
      <c r="B109" s="264"/>
      <c r="C109" s="265"/>
      <c r="D109" s="223" t="s">
        <v>148</v>
      </c>
      <c r="E109" s="266" t="s">
        <v>19</v>
      </c>
      <c r="F109" s="267" t="s">
        <v>564</v>
      </c>
      <c r="G109" s="265"/>
      <c r="H109" s="266" t="s">
        <v>19</v>
      </c>
      <c r="I109" s="268"/>
      <c r="J109" s="265"/>
      <c r="K109" s="265"/>
      <c r="L109" s="269"/>
      <c r="M109" s="270"/>
      <c r="N109" s="271"/>
      <c r="O109" s="271"/>
      <c r="P109" s="271"/>
      <c r="Q109" s="271"/>
      <c r="R109" s="271"/>
      <c r="S109" s="271"/>
      <c r="T109" s="27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73" t="s">
        <v>148</v>
      </c>
      <c r="AU109" s="273" t="s">
        <v>84</v>
      </c>
      <c r="AV109" s="15" t="s">
        <v>82</v>
      </c>
      <c r="AW109" s="15" t="s">
        <v>35</v>
      </c>
      <c r="AX109" s="15" t="s">
        <v>74</v>
      </c>
      <c r="AY109" s="273" t="s">
        <v>136</v>
      </c>
    </row>
    <row r="110" s="13" customFormat="1">
      <c r="A110" s="13"/>
      <c r="B110" s="225"/>
      <c r="C110" s="226"/>
      <c r="D110" s="223" t="s">
        <v>148</v>
      </c>
      <c r="E110" s="227" t="s">
        <v>19</v>
      </c>
      <c r="F110" s="228" t="s">
        <v>565</v>
      </c>
      <c r="G110" s="226"/>
      <c r="H110" s="229">
        <v>22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148</v>
      </c>
      <c r="AU110" s="235" t="s">
        <v>84</v>
      </c>
      <c r="AV110" s="13" t="s">
        <v>84</v>
      </c>
      <c r="AW110" s="13" t="s">
        <v>35</v>
      </c>
      <c r="AX110" s="13" t="s">
        <v>82</v>
      </c>
      <c r="AY110" s="235" t="s">
        <v>136</v>
      </c>
    </row>
    <row r="111" s="2" customFormat="1" ht="16.5" customHeight="1">
      <c r="A111" s="39"/>
      <c r="B111" s="40"/>
      <c r="C111" s="250" t="s">
        <v>190</v>
      </c>
      <c r="D111" s="250" t="s">
        <v>358</v>
      </c>
      <c r="E111" s="251" t="s">
        <v>359</v>
      </c>
      <c r="F111" s="252" t="s">
        <v>360</v>
      </c>
      <c r="G111" s="253" t="s">
        <v>301</v>
      </c>
      <c r="H111" s="254">
        <v>72</v>
      </c>
      <c r="I111" s="255"/>
      <c r="J111" s="256">
        <f>ROUND(I111*H111,2)</f>
        <v>0</v>
      </c>
      <c r="K111" s="252" t="s">
        <v>19</v>
      </c>
      <c r="L111" s="257"/>
      <c r="M111" s="258" t="s">
        <v>19</v>
      </c>
      <c r="N111" s="259" t="s">
        <v>45</v>
      </c>
      <c r="O111" s="85"/>
      <c r="P111" s="214">
        <f>O111*H111</f>
        <v>0</v>
      </c>
      <c r="Q111" s="214">
        <v>0.002</v>
      </c>
      <c r="R111" s="214">
        <f>Q111*H111</f>
        <v>0.14400000000000002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190</v>
      </c>
      <c r="AT111" s="216" t="s">
        <v>358</v>
      </c>
      <c r="AU111" s="216" t="s">
        <v>84</v>
      </c>
      <c r="AY111" s="18" t="s">
        <v>136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82</v>
      </c>
      <c r="BK111" s="217">
        <f>ROUND(I111*H111,2)</f>
        <v>0</v>
      </c>
      <c r="BL111" s="18" t="s">
        <v>142</v>
      </c>
      <c r="BM111" s="216" t="s">
        <v>566</v>
      </c>
    </row>
    <row r="112" s="13" customFormat="1">
      <c r="A112" s="13"/>
      <c r="B112" s="225"/>
      <c r="C112" s="226"/>
      <c r="D112" s="223" t="s">
        <v>148</v>
      </c>
      <c r="E112" s="227" t="s">
        <v>19</v>
      </c>
      <c r="F112" s="228" t="s">
        <v>567</v>
      </c>
      <c r="G112" s="226"/>
      <c r="H112" s="229">
        <v>72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148</v>
      </c>
      <c r="AU112" s="235" t="s">
        <v>84</v>
      </c>
      <c r="AV112" s="13" t="s">
        <v>84</v>
      </c>
      <c r="AW112" s="13" t="s">
        <v>35</v>
      </c>
      <c r="AX112" s="13" t="s">
        <v>82</v>
      </c>
      <c r="AY112" s="235" t="s">
        <v>136</v>
      </c>
    </row>
    <row r="113" s="2" customFormat="1" ht="16.5" customHeight="1">
      <c r="A113" s="39"/>
      <c r="B113" s="40"/>
      <c r="C113" s="205" t="s">
        <v>195</v>
      </c>
      <c r="D113" s="205" t="s">
        <v>137</v>
      </c>
      <c r="E113" s="206" t="s">
        <v>449</v>
      </c>
      <c r="F113" s="207" t="s">
        <v>450</v>
      </c>
      <c r="G113" s="208" t="s">
        <v>140</v>
      </c>
      <c r="H113" s="209">
        <v>708</v>
      </c>
      <c r="I113" s="210"/>
      <c r="J113" s="211">
        <f>ROUND(I113*H113,2)</f>
        <v>0</v>
      </c>
      <c r="K113" s="207" t="s">
        <v>141</v>
      </c>
      <c r="L113" s="45"/>
      <c r="M113" s="212" t="s">
        <v>19</v>
      </c>
      <c r="N113" s="213" t="s">
        <v>45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142</v>
      </c>
      <c r="AT113" s="216" t="s">
        <v>137</v>
      </c>
      <c r="AU113" s="216" t="s">
        <v>84</v>
      </c>
      <c r="AY113" s="18" t="s">
        <v>136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82</v>
      </c>
      <c r="BK113" s="217">
        <f>ROUND(I113*H113,2)</f>
        <v>0</v>
      </c>
      <c r="BL113" s="18" t="s">
        <v>142</v>
      </c>
      <c r="BM113" s="216" t="s">
        <v>568</v>
      </c>
    </row>
    <row r="114" s="2" customFormat="1">
      <c r="A114" s="39"/>
      <c r="B114" s="40"/>
      <c r="C114" s="41"/>
      <c r="D114" s="218" t="s">
        <v>144</v>
      </c>
      <c r="E114" s="41"/>
      <c r="F114" s="219" t="s">
        <v>452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144</v>
      </c>
      <c r="AU114" s="18" t="s">
        <v>84</v>
      </c>
    </row>
    <row r="115" s="2" customFormat="1">
      <c r="A115" s="39"/>
      <c r="B115" s="40"/>
      <c r="C115" s="41"/>
      <c r="D115" s="223" t="s">
        <v>146</v>
      </c>
      <c r="E115" s="41"/>
      <c r="F115" s="224" t="s">
        <v>569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146</v>
      </c>
      <c r="AU115" s="18" t="s">
        <v>84</v>
      </c>
    </row>
    <row r="116" s="13" customFormat="1">
      <c r="A116" s="13"/>
      <c r="B116" s="225"/>
      <c r="C116" s="226"/>
      <c r="D116" s="223" t="s">
        <v>148</v>
      </c>
      <c r="E116" s="227" t="s">
        <v>19</v>
      </c>
      <c r="F116" s="228" t="s">
        <v>453</v>
      </c>
      <c r="G116" s="226"/>
      <c r="H116" s="229">
        <v>708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148</v>
      </c>
      <c r="AU116" s="235" t="s">
        <v>84</v>
      </c>
      <c r="AV116" s="13" t="s">
        <v>84</v>
      </c>
      <c r="AW116" s="13" t="s">
        <v>35</v>
      </c>
      <c r="AX116" s="13" t="s">
        <v>82</v>
      </c>
      <c r="AY116" s="235" t="s">
        <v>136</v>
      </c>
    </row>
    <row r="117" s="2" customFormat="1" ht="16.5" customHeight="1">
      <c r="A117" s="39"/>
      <c r="B117" s="40"/>
      <c r="C117" s="250" t="s">
        <v>201</v>
      </c>
      <c r="D117" s="250" t="s">
        <v>358</v>
      </c>
      <c r="E117" s="251" t="s">
        <v>455</v>
      </c>
      <c r="F117" s="252" t="s">
        <v>456</v>
      </c>
      <c r="G117" s="253" t="s">
        <v>185</v>
      </c>
      <c r="H117" s="254">
        <v>35.399999999999999</v>
      </c>
      <c r="I117" s="255"/>
      <c r="J117" s="256">
        <f>ROUND(I117*H117,2)</f>
        <v>0</v>
      </c>
      <c r="K117" s="252" t="s">
        <v>19</v>
      </c>
      <c r="L117" s="257"/>
      <c r="M117" s="258" t="s">
        <v>19</v>
      </c>
      <c r="N117" s="259" t="s">
        <v>45</v>
      </c>
      <c r="O117" s="85"/>
      <c r="P117" s="214">
        <f>O117*H117</f>
        <v>0</v>
      </c>
      <c r="Q117" s="214">
        <v>0.25</v>
      </c>
      <c r="R117" s="214">
        <f>Q117*H117</f>
        <v>8.8499999999999996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190</v>
      </c>
      <c r="AT117" s="216" t="s">
        <v>358</v>
      </c>
      <c r="AU117" s="216" t="s">
        <v>84</v>
      </c>
      <c r="AY117" s="18" t="s">
        <v>136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82</v>
      </c>
      <c r="BK117" s="217">
        <f>ROUND(I117*H117,2)</f>
        <v>0</v>
      </c>
      <c r="BL117" s="18" t="s">
        <v>142</v>
      </c>
      <c r="BM117" s="216" t="s">
        <v>570</v>
      </c>
    </row>
    <row r="118" s="13" customFormat="1">
      <c r="A118" s="13"/>
      <c r="B118" s="225"/>
      <c r="C118" s="226"/>
      <c r="D118" s="223" t="s">
        <v>148</v>
      </c>
      <c r="E118" s="227" t="s">
        <v>19</v>
      </c>
      <c r="F118" s="228" t="s">
        <v>571</v>
      </c>
      <c r="G118" s="226"/>
      <c r="H118" s="229">
        <v>24.5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148</v>
      </c>
      <c r="AU118" s="235" t="s">
        <v>84</v>
      </c>
      <c r="AV118" s="13" t="s">
        <v>84</v>
      </c>
      <c r="AW118" s="13" t="s">
        <v>35</v>
      </c>
      <c r="AX118" s="13" t="s">
        <v>74</v>
      </c>
      <c r="AY118" s="235" t="s">
        <v>136</v>
      </c>
    </row>
    <row r="119" s="13" customFormat="1">
      <c r="A119" s="13"/>
      <c r="B119" s="225"/>
      <c r="C119" s="226"/>
      <c r="D119" s="223" t="s">
        <v>148</v>
      </c>
      <c r="E119" s="227" t="s">
        <v>19</v>
      </c>
      <c r="F119" s="228" t="s">
        <v>572</v>
      </c>
      <c r="G119" s="226"/>
      <c r="H119" s="229">
        <v>10.9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148</v>
      </c>
      <c r="AU119" s="235" t="s">
        <v>84</v>
      </c>
      <c r="AV119" s="13" t="s">
        <v>84</v>
      </c>
      <c r="AW119" s="13" t="s">
        <v>35</v>
      </c>
      <c r="AX119" s="13" t="s">
        <v>74</v>
      </c>
      <c r="AY119" s="235" t="s">
        <v>136</v>
      </c>
    </row>
    <row r="120" s="14" customFormat="1">
      <c r="A120" s="14"/>
      <c r="B120" s="236"/>
      <c r="C120" s="237"/>
      <c r="D120" s="223" t="s">
        <v>148</v>
      </c>
      <c r="E120" s="238" t="s">
        <v>19</v>
      </c>
      <c r="F120" s="239" t="s">
        <v>162</v>
      </c>
      <c r="G120" s="237"/>
      <c r="H120" s="240">
        <v>35.399999999999999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148</v>
      </c>
      <c r="AU120" s="246" t="s">
        <v>84</v>
      </c>
      <c r="AV120" s="14" t="s">
        <v>142</v>
      </c>
      <c r="AW120" s="14" t="s">
        <v>35</v>
      </c>
      <c r="AX120" s="14" t="s">
        <v>82</v>
      </c>
      <c r="AY120" s="246" t="s">
        <v>136</v>
      </c>
    </row>
    <row r="121" s="2" customFormat="1" ht="16.5" customHeight="1">
      <c r="A121" s="39"/>
      <c r="B121" s="40"/>
      <c r="C121" s="205" t="s">
        <v>209</v>
      </c>
      <c r="D121" s="205" t="s">
        <v>137</v>
      </c>
      <c r="E121" s="206" t="s">
        <v>573</v>
      </c>
      <c r="F121" s="207" t="s">
        <v>574</v>
      </c>
      <c r="G121" s="208" t="s">
        <v>140</v>
      </c>
      <c r="H121" s="209">
        <v>92</v>
      </c>
      <c r="I121" s="210"/>
      <c r="J121" s="211">
        <f>ROUND(I121*H121,2)</f>
        <v>0</v>
      </c>
      <c r="K121" s="207" t="s">
        <v>141</v>
      </c>
      <c r="L121" s="45"/>
      <c r="M121" s="212" t="s">
        <v>19</v>
      </c>
      <c r="N121" s="213" t="s">
        <v>45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142</v>
      </c>
      <c r="AT121" s="216" t="s">
        <v>137</v>
      </c>
      <c r="AU121" s="216" t="s">
        <v>84</v>
      </c>
      <c r="AY121" s="18" t="s">
        <v>136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82</v>
      </c>
      <c r="BK121" s="217">
        <f>ROUND(I121*H121,2)</f>
        <v>0</v>
      </c>
      <c r="BL121" s="18" t="s">
        <v>142</v>
      </c>
      <c r="BM121" s="216" t="s">
        <v>575</v>
      </c>
    </row>
    <row r="122" s="2" customFormat="1">
      <c r="A122" s="39"/>
      <c r="B122" s="40"/>
      <c r="C122" s="41"/>
      <c r="D122" s="218" t="s">
        <v>144</v>
      </c>
      <c r="E122" s="41"/>
      <c r="F122" s="219" t="s">
        <v>576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84</v>
      </c>
    </row>
    <row r="123" s="2" customFormat="1">
      <c r="A123" s="39"/>
      <c r="B123" s="40"/>
      <c r="C123" s="41"/>
      <c r="D123" s="223" t="s">
        <v>146</v>
      </c>
      <c r="E123" s="41"/>
      <c r="F123" s="224" t="s">
        <v>577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146</v>
      </c>
      <c r="AU123" s="18" t="s">
        <v>84</v>
      </c>
    </row>
    <row r="124" s="13" customFormat="1">
      <c r="A124" s="13"/>
      <c r="B124" s="225"/>
      <c r="C124" s="226"/>
      <c r="D124" s="223" t="s">
        <v>148</v>
      </c>
      <c r="E124" s="227" t="s">
        <v>19</v>
      </c>
      <c r="F124" s="228" t="s">
        <v>578</v>
      </c>
      <c r="G124" s="226"/>
      <c r="H124" s="229">
        <v>92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148</v>
      </c>
      <c r="AU124" s="235" t="s">
        <v>84</v>
      </c>
      <c r="AV124" s="13" t="s">
        <v>84</v>
      </c>
      <c r="AW124" s="13" t="s">
        <v>35</v>
      </c>
      <c r="AX124" s="13" t="s">
        <v>82</v>
      </c>
      <c r="AY124" s="235" t="s">
        <v>136</v>
      </c>
    </row>
    <row r="125" s="2" customFormat="1" ht="16.5" customHeight="1">
      <c r="A125" s="39"/>
      <c r="B125" s="40"/>
      <c r="C125" s="205" t="s">
        <v>216</v>
      </c>
      <c r="D125" s="205" t="s">
        <v>137</v>
      </c>
      <c r="E125" s="206" t="s">
        <v>579</v>
      </c>
      <c r="F125" s="207" t="s">
        <v>580</v>
      </c>
      <c r="G125" s="208" t="s">
        <v>185</v>
      </c>
      <c r="H125" s="209">
        <v>113.28</v>
      </c>
      <c r="I125" s="210"/>
      <c r="J125" s="211">
        <f>ROUND(I125*H125,2)</f>
        <v>0</v>
      </c>
      <c r="K125" s="207" t="s">
        <v>141</v>
      </c>
      <c r="L125" s="45"/>
      <c r="M125" s="212" t="s">
        <v>19</v>
      </c>
      <c r="N125" s="213" t="s">
        <v>45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142</v>
      </c>
      <c r="AT125" s="216" t="s">
        <v>137</v>
      </c>
      <c r="AU125" s="216" t="s">
        <v>84</v>
      </c>
      <c r="AY125" s="18" t="s">
        <v>136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82</v>
      </c>
      <c r="BK125" s="217">
        <f>ROUND(I125*H125,2)</f>
        <v>0</v>
      </c>
      <c r="BL125" s="18" t="s">
        <v>142</v>
      </c>
      <c r="BM125" s="216" t="s">
        <v>581</v>
      </c>
    </row>
    <row r="126" s="2" customFormat="1">
      <c r="A126" s="39"/>
      <c r="B126" s="40"/>
      <c r="C126" s="41"/>
      <c r="D126" s="218" t="s">
        <v>144</v>
      </c>
      <c r="E126" s="41"/>
      <c r="F126" s="219" t="s">
        <v>582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144</v>
      </c>
      <c r="AU126" s="18" t="s">
        <v>84</v>
      </c>
    </row>
    <row r="127" s="13" customFormat="1">
      <c r="A127" s="13"/>
      <c r="B127" s="225"/>
      <c r="C127" s="226"/>
      <c r="D127" s="223" t="s">
        <v>148</v>
      </c>
      <c r="E127" s="227" t="s">
        <v>19</v>
      </c>
      <c r="F127" s="228" t="s">
        <v>583</v>
      </c>
      <c r="G127" s="226"/>
      <c r="H127" s="229">
        <v>78.400000000000006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148</v>
      </c>
      <c r="AU127" s="235" t="s">
        <v>84</v>
      </c>
      <c r="AV127" s="13" t="s">
        <v>84</v>
      </c>
      <c r="AW127" s="13" t="s">
        <v>35</v>
      </c>
      <c r="AX127" s="13" t="s">
        <v>74</v>
      </c>
      <c r="AY127" s="235" t="s">
        <v>136</v>
      </c>
    </row>
    <row r="128" s="13" customFormat="1">
      <c r="A128" s="13"/>
      <c r="B128" s="225"/>
      <c r="C128" s="226"/>
      <c r="D128" s="223" t="s">
        <v>148</v>
      </c>
      <c r="E128" s="227" t="s">
        <v>19</v>
      </c>
      <c r="F128" s="228" t="s">
        <v>584</v>
      </c>
      <c r="G128" s="226"/>
      <c r="H128" s="229">
        <v>34.880000000000003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148</v>
      </c>
      <c r="AU128" s="235" t="s">
        <v>84</v>
      </c>
      <c r="AV128" s="13" t="s">
        <v>84</v>
      </c>
      <c r="AW128" s="13" t="s">
        <v>35</v>
      </c>
      <c r="AX128" s="13" t="s">
        <v>74</v>
      </c>
      <c r="AY128" s="235" t="s">
        <v>136</v>
      </c>
    </row>
    <row r="129" s="14" customFormat="1">
      <c r="A129" s="14"/>
      <c r="B129" s="236"/>
      <c r="C129" s="237"/>
      <c r="D129" s="223" t="s">
        <v>148</v>
      </c>
      <c r="E129" s="238" t="s">
        <v>19</v>
      </c>
      <c r="F129" s="239" t="s">
        <v>162</v>
      </c>
      <c r="G129" s="237"/>
      <c r="H129" s="240">
        <v>113.28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148</v>
      </c>
      <c r="AU129" s="246" t="s">
        <v>84</v>
      </c>
      <c r="AV129" s="14" t="s">
        <v>142</v>
      </c>
      <c r="AW129" s="14" t="s">
        <v>35</v>
      </c>
      <c r="AX129" s="14" t="s">
        <v>82</v>
      </c>
      <c r="AY129" s="246" t="s">
        <v>136</v>
      </c>
    </row>
    <row r="130" s="2" customFormat="1" ht="16.5" customHeight="1">
      <c r="A130" s="39"/>
      <c r="B130" s="40"/>
      <c r="C130" s="205" t="s">
        <v>223</v>
      </c>
      <c r="D130" s="205" t="s">
        <v>137</v>
      </c>
      <c r="E130" s="206" t="s">
        <v>585</v>
      </c>
      <c r="F130" s="207" t="s">
        <v>586</v>
      </c>
      <c r="G130" s="208" t="s">
        <v>185</v>
      </c>
      <c r="H130" s="209">
        <v>113.28</v>
      </c>
      <c r="I130" s="210"/>
      <c r="J130" s="211">
        <f>ROUND(I130*H130,2)</f>
        <v>0</v>
      </c>
      <c r="K130" s="207" t="s">
        <v>141</v>
      </c>
      <c r="L130" s="45"/>
      <c r="M130" s="212" t="s">
        <v>19</v>
      </c>
      <c r="N130" s="213" t="s">
        <v>45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142</v>
      </c>
      <c r="AT130" s="216" t="s">
        <v>137</v>
      </c>
      <c r="AU130" s="216" t="s">
        <v>84</v>
      </c>
      <c r="AY130" s="18" t="s">
        <v>136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82</v>
      </c>
      <c r="BK130" s="217">
        <f>ROUND(I130*H130,2)</f>
        <v>0</v>
      </c>
      <c r="BL130" s="18" t="s">
        <v>142</v>
      </c>
      <c r="BM130" s="216" t="s">
        <v>587</v>
      </c>
    </row>
    <row r="131" s="2" customFormat="1">
      <c r="A131" s="39"/>
      <c r="B131" s="40"/>
      <c r="C131" s="41"/>
      <c r="D131" s="218" t="s">
        <v>144</v>
      </c>
      <c r="E131" s="41"/>
      <c r="F131" s="219" t="s">
        <v>588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144</v>
      </c>
      <c r="AU131" s="18" t="s">
        <v>84</v>
      </c>
    </row>
    <row r="132" s="2" customFormat="1" ht="16.5" customHeight="1">
      <c r="A132" s="39"/>
      <c r="B132" s="40"/>
      <c r="C132" s="205" t="s">
        <v>228</v>
      </c>
      <c r="D132" s="205" t="s">
        <v>137</v>
      </c>
      <c r="E132" s="206" t="s">
        <v>589</v>
      </c>
      <c r="F132" s="207" t="s">
        <v>590</v>
      </c>
      <c r="G132" s="208" t="s">
        <v>185</v>
      </c>
      <c r="H132" s="209">
        <v>339.83999999999997</v>
      </c>
      <c r="I132" s="210"/>
      <c r="J132" s="211">
        <f>ROUND(I132*H132,2)</f>
        <v>0</v>
      </c>
      <c r="K132" s="207" t="s">
        <v>141</v>
      </c>
      <c r="L132" s="45"/>
      <c r="M132" s="212" t="s">
        <v>19</v>
      </c>
      <c r="N132" s="213" t="s">
        <v>45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142</v>
      </c>
      <c r="AT132" s="216" t="s">
        <v>137</v>
      </c>
      <c r="AU132" s="216" t="s">
        <v>84</v>
      </c>
      <c r="AY132" s="18" t="s">
        <v>136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82</v>
      </c>
      <c r="BK132" s="217">
        <f>ROUND(I132*H132,2)</f>
        <v>0</v>
      </c>
      <c r="BL132" s="18" t="s">
        <v>142</v>
      </c>
      <c r="BM132" s="216" t="s">
        <v>591</v>
      </c>
    </row>
    <row r="133" s="2" customFormat="1">
      <c r="A133" s="39"/>
      <c r="B133" s="40"/>
      <c r="C133" s="41"/>
      <c r="D133" s="218" t="s">
        <v>144</v>
      </c>
      <c r="E133" s="41"/>
      <c r="F133" s="219" t="s">
        <v>592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84</v>
      </c>
    </row>
    <row r="134" s="13" customFormat="1">
      <c r="A134" s="13"/>
      <c r="B134" s="225"/>
      <c r="C134" s="226"/>
      <c r="D134" s="223" t="s">
        <v>148</v>
      </c>
      <c r="E134" s="227" t="s">
        <v>19</v>
      </c>
      <c r="F134" s="228" t="s">
        <v>593</v>
      </c>
      <c r="G134" s="226"/>
      <c r="H134" s="229">
        <v>339.83999999999997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148</v>
      </c>
      <c r="AU134" s="235" t="s">
        <v>84</v>
      </c>
      <c r="AV134" s="13" t="s">
        <v>84</v>
      </c>
      <c r="AW134" s="13" t="s">
        <v>35</v>
      </c>
      <c r="AX134" s="13" t="s">
        <v>82</v>
      </c>
      <c r="AY134" s="235" t="s">
        <v>136</v>
      </c>
    </row>
    <row r="135" s="2" customFormat="1" ht="16.5" customHeight="1">
      <c r="A135" s="39"/>
      <c r="B135" s="40"/>
      <c r="C135" s="250" t="s">
        <v>8</v>
      </c>
      <c r="D135" s="250" t="s">
        <v>358</v>
      </c>
      <c r="E135" s="251" t="s">
        <v>594</v>
      </c>
      <c r="F135" s="252" t="s">
        <v>595</v>
      </c>
      <c r="G135" s="253" t="s">
        <v>185</v>
      </c>
      <c r="H135" s="254">
        <v>113.28</v>
      </c>
      <c r="I135" s="255"/>
      <c r="J135" s="256">
        <f>ROUND(I135*H135,2)</f>
        <v>0</v>
      </c>
      <c r="K135" s="252" t="s">
        <v>141</v>
      </c>
      <c r="L135" s="257"/>
      <c r="M135" s="258" t="s">
        <v>19</v>
      </c>
      <c r="N135" s="259" t="s">
        <v>45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190</v>
      </c>
      <c r="AT135" s="216" t="s">
        <v>358</v>
      </c>
      <c r="AU135" s="216" t="s">
        <v>84</v>
      </c>
      <c r="AY135" s="18" t="s">
        <v>136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82</v>
      </c>
      <c r="BK135" s="217">
        <f>ROUND(I135*H135,2)</f>
        <v>0</v>
      </c>
      <c r="BL135" s="18" t="s">
        <v>142</v>
      </c>
      <c r="BM135" s="216" t="s">
        <v>596</v>
      </c>
    </row>
    <row r="136" s="2" customFormat="1" ht="16.5" customHeight="1">
      <c r="A136" s="39"/>
      <c r="B136" s="40"/>
      <c r="C136" s="205" t="s">
        <v>242</v>
      </c>
      <c r="D136" s="205" t="s">
        <v>137</v>
      </c>
      <c r="E136" s="206" t="s">
        <v>597</v>
      </c>
      <c r="F136" s="207" t="s">
        <v>598</v>
      </c>
      <c r="G136" s="208" t="s">
        <v>464</v>
      </c>
      <c r="H136" s="209">
        <v>13284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45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142</v>
      </c>
      <c r="AT136" s="216" t="s">
        <v>137</v>
      </c>
      <c r="AU136" s="216" t="s">
        <v>84</v>
      </c>
      <c r="AY136" s="18" t="s">
        <v>136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82</v>
      </c>
      <c r="BK136" s="217">
        <f>ROUND(I136*H136,2)</f>
        <v>0</v>
      </c>
      <c r="BL136" s="18" t="s">
        <v>142</v>
      </c>
      <c r="BM136" s="216" t="s">
        <v>599</v>
      </c>
    </row>
    <row r="137" s="2" customFormat="1">
      <c r="A137" s="39"/>
      <c r="B137" s="40"/>
      <c r="C137" s="41"/>
      <c r="D137" s="223" t="s">
        <v>146</v>
      </c>
      <c r="E137" s="41"/>
      <c r="F137" s="224" t="s">
        <v>600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84</v>
      </c>
    </row>
    <row r="138" s="13" customFormat="1">
      <c r="A138" s="13"/>
      <c r="B138" s="225"/>
      <c r="C138" s="226"/>
      <c r="D138" s="223" t="s">
        <v>148</v>
      </c>
      <c r="E138" s="227" t="s">
        <v>19</v>
      </c>
      <c r="F138" s="228" t="s">
        <v>601</v>
      </c>
      <c r="G138" s="226"/>
      <c r="H138" s="229">
        <v>13284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148</v>
      </c>
      <c r="AU138" s="235" t="s">
        <v>84</v>
      </c>
      <c r="AV138" s="13" t="s">
        <v>84</v>
      </c>
      <c r="AW138" s="13" t="s">
        <v>35</v>
      </c>
      <c r="AX138" s="13" t="s">
        <v>82</v>
      </c>
      <c r="AY138" s="235" t="s">
        <v>136</v>
      </c>
    </row>
    <row r="139" s="2" customFormat="1" ht="16.5" customHeight="1">
      <c r="A139" s="39"/>
      <c r="B139" s="40"/>
      <c r="C139" s="205" t="s">
        <v>255</v>
      </c>
      <c r="D139" s="205" t="s">
        <v>137</v>
      </c>
      <c r="E139" s="206" t="s">
        <v>521</v>
      </c>
      <c r="F139" s="207" t="s">
        <v>522</v>
      </c>
      <c r="G139" s="208" t="s">
        <v>152</v>
      </c>
      <c r="H139" s="209">
        <v>27.347999999999999</v>
      </c>
      <c r="I139" s="210"/>
      <c r="J139" s="211">
        <f>ROUND(I139*H139,2)</f>
        <v>0</v>
      </c>
      <c r="K139" s="207" t="s">
        <v>141</v>
      </c>
      <c r="L139" s="45"/>
      <c r="M139" s="212" t="s">
        <v>19</v>
      </c>
      <c r="N139" s="213" t="s">
        <v>45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142</v>
      </c>
      <c r="AT139" s="216" t="s">
        <v>137</v>
      </c>
      <c r="AU139" s="216" t="s">
        <v>84</v>
      </c>
      <c r="AY139" s="18" t="s">
        <v>136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82</v>
      </c>
      <c r="BK139" s="217">
        <f>ROUND(I139*H139,2)</f>
        <v>0</v>
      </c>
      <c r="BL139" s="18" t="s">
        <v>142</v>
      </c>
      <c r="BM139" s="216" t="s">
        <v>602</v>
      </c>
    </row>
    <row r="140" s="2" customFormat="1">
      <c r="A140" s="39"/>
      <c r="B140" s="40"/>
      <c r="C140" s="41"/>
      <c r="D140" s="218" t="s">
        <v>144</v>
      </c>
      <c r="E140" s="41"/>
      <c r="F140" s="219" t="s">
        <v>524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144</v>
      </c>
      <c r="AU140" s="18" t="s">
        <v>84</v>
      </c>
    </row>
    <row r="141" s="12" customFormat="1" ht="22.8" customHeight="1">
      <c r="A141" s="12"/>
      <c r="B141" s="189"/>
      <c r="C141" s="190"/>
      <c r="D141" s="191" t="s">
        <v>73</v>
      </c>
      <c r="E141" s="203" t="s">
        <v>603</v>
      </c>
      <c r="F141" s="203" t="s">
        <v>604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SUM(P142:P196)</f>
        <v>0</v>
      </c>
      <c r="Q141" s="197"/>
      <c r="R141" s="198">
        <f>SUM(R142:R196)</f>
        <v>9.1159999999999997</v>
      </c>
      <c r="S141" s="197"/>
      <c r="T141" s="199">
        <f>SUM(T142:T196)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82</v>
      </c>
      <c r="AT141" s="201" t="s">
        <v>73</v>
      </c>
      <c r="AU141" s="201" t="s">
        <v>82</v>
      </c>
      <c r="AY141" s="200" t="s">
        <v>136</v>
      </c>
      <c r="BK141" s="202">
        <f>SUM(BK142:BK196)</f>
        <v>0</v>
      </c>
    </row>
    <row r="142" s="2" customFormat="1" ht="21.75" customHeight="1">
      <c r="A142" s="39"/>
      <c r="B142" s="40"/>
      <c r="C142" s="205" t="s">
        <v>262</v>
      </c>
      <c r="D142" s="205" t="s">
        <v>137</v>
      </c>
      <c r="E142" s="206" t="s">
        <v>531</v>
      </c>
      <c r="F142" s="207" t="s">
        <v>532</v>
      </c>
      <c r="G142" s="208" t="s">
        <v>140</v>
      </c>
      <c r="H142" s="209">
        <v>36885</v>
      </c>
      <c r="I142" s="210"/>
      <c r="J142" s="211">
        <f>ROUND(I142*H142,2)</f>
        <v>0</v>
      </c>
      <c r="K142" s="207" t="s">
        <v>141</v>
      </c>
      <c r="L142" s="45"/>
      <c r="M142" s="212" t="s">
        <v>19</v>
      </c>
      <c r="N142" s="213" t="s">
        <v>45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142</v>
      </c>
      <c r="AT142" s="216" t="s">
        <v>137</v>
      </c>
      <c r="AU142" s="216" t="s">
        <v>84</v>
      </c>
      <c r="AY142" s="18" t="s">
        <v>136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82</v>
      </c>
      <c r="BK142" s="217">
        <f>ROUND(I142*H142,2)</f>
        <v>0</v>
      </c>
      <c r="BL142" s="18" t="s">
        <v>142</v>
      </c>
      <c r="BM142" s="216" t="s">
        <v>605</v>
      </c>
    </row>
    <row r="143" s="2" customFormat="1">
      <c r="A143" s="39"/>
      <c r="B143" s="40"/>
      <c r="C143" s="41"/>
      <c r="D143" s="218" t="s">
        <v>144</v>
      </c>
      <c r="E143" s="41"/>
      <c r="F143" s="219" t="s">
        <v>534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84</v>
      </c>
    </row>
    <row r="144" s="2" customFormat="1">
      <c r="A144" s="39"/>
      <c r="B144" s="40"/>
      <c r="C144" s="41"/>
      <c r="D144" s="223" t="s">
        <v>146</v>
      </c>
      <c r="E144" s="41"/>
      <c r="F144" s="224" t="s">
        <v>535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146</v>
      </c>
      <c r="AU144" s="18" t="s">
        <v>84</v>
      </c>
    </row>
    <row r="145" s="13" customFormat="1">
      <c r="A145" s="13"/>
      <c r="B145" s="225"/>
      <c r="C145" s="226"/>
      <c r="D145" s="223" t="s">
        <v>148</v>
      </c>
      <c r="E145" s="227" t="s">
        <v>19</v>
      </c>
      <c r="F145" s="228" t="s">
        <v>536</v>
      </c>
      <c r="G145" s="226"/>
      <c r="H145" s="229">
        <v>36885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148</v>
      </c>
      <c r="AU145" s="235" t="s">
        <v>84</v>
      </c>
      <c r="AV145" s="13" t="s">
        <v>84</v>
      </c>
      <c r="AW145" s="13" t="s">
        <v>35</v>
      </c>
      <c r="AX145" s="13" t="s">
        <v>82</v>
      </c>
      <c r="AY145" s="235" t="s">
        <v>136</v>
      </c>
    </row>
    <row r="146" s="2" customFormat="1" ht="16.5" customHeight="1">
      <c r="A146" s="39"/>
      <c r="B146" s="40"/>
      <c r="C146" s="205" t="s">
        <v>266</v>
      </c>
      <c r="D146" s="205" t="s">
        <v>137</v>
      </c>
      <c r="E146" s="206" t="s">
        <v>537</v>
      </c>
      <c r="F146" s="207" t="s">
        <v>538</v>
      </c>
      <c r="G146" s="208" t="s">
        <v>341</v>
      </c>
      <c r="H146" s="209">
        <v>1.292</v>
      </c>
      <c r="I146" s="210"/>
      <c r="J146" s="211">
        <f>ROUND(I146*H146,2)</f>
        <v>0</v>
      </c>
      <c r="K146" s="207" t="s">
        <v>141</v>
      </c>
      <c r="L146" s="45"/>
      <c r="M146" s="212" t="s">
        <v>19</v>
      </c>
      <c r="N146" s="213" t="s">
        <v>45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142</v>
      </c>
      <c r="AT146" s="216" t="s">
        <v>137</v>
      </c>
      <c r="AU146" s="216" t="s">
        <v>84</v>
      </c>
      <c r="AY146" s="18" t="s">
        <v>136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82</v>
      </c>
      <c r="BK146" s="217">
        <f>ROUND(I146*H146,2)</f>
        <v>0</v>
      </c>
      <c r="BL146" s="18" t="s">
        <v>142</v>
      </c>
      <c r="BM146" s="216" t="s">
        <v>606</v>
      </c>
    </row>
    <row r="147" s="2" customFormat="1">
      <c r="A147" s="39"/>
      <c r="B147" s="40"/>
      <c r="C147" s="41"/>
      <c r="D147" s="218" t="s">
        <v>144</v>
      </c>
      <c r="E147" s="41"/>
      <c r="F147" s="219" t="s">
        <v>540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84</v>
      </c>
    </row>
    <row r="148" s="2" customFormat="1">
      <c r="A148" s="39"/>
      <c r="B148" s="40"/>
      <c r="C148" s="41"/>
      <c r="D148" s="223" t="s">
        <v>146</v>
      </c>
      <c r="E148" s="41"/>
      <c r="F148" s="224" t="s">
        <v>541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84</v>
      </c>
    </row>
    <row r="149" s="13" customFormat="1">
      <c r="A149" s="13"/>
      <c r="B149" s="225"/>
      <c r="C149" s="226"/>
      <c r="D149" s="223" t="s">
        <v>148</v>
      </c>
      <c r="E149" s="227" t="s">
        <v>19</v>
      </c>
      <c r="F149" s="228" t="s">
        <v>542</v>
      </c>
      <c r="G149" s="226"/>
      <c r="H149" s="229">
        <v>1.292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148</v>
      </c>
      <c r="AU149" s="235" t="s">
        <v>84</v>
      </c>
      <c r="AV149" s="13" t="s">
        <v>84</v>
      </c>
      <c r="AW149" s="13" t="s">
        <v>35</v>
      </c>
      <c r="AX149" s="13" t="s">
        <v>82</v>
      </c>
      <c r="AY149" s="235" t="s">
        <v>136</v>
      </c>
    </row>
    <row r="150" s="2" customFormat="1" ht="16.5" customHeight="1">
      <c r="A150" s="39"/>
      <c r="B150" s="40"/>
      <c r="C150" s="205" t="s">
        <v>273</v>
      </c>
      <c r="D150" s="205" t="s">
        <v>137</v>
      </c>
      <c r="E150" s="206" t="s">
        <v>543</v>
      </c>
      <c r="F150" s="207" t="s">
        <v>544</v>
      </c>
      <c r="G150" s="208" t="s">
        <v>545</v>
      </c>
      <c r="H150" s="209">
        <v>0.041000000000000002</v>
      </c>
      <c r="I150" s="210"/>
      <c r="J150" s="211">
        <f>ROUND(I150*H150,2)</f>
        <v>0</v>
      </c>
      <c r="K150" s="207" t="s">
        <v>141</v>
      </c>
      <c r="L150" s="45"/>
      <c r="M150" s="212" t="s">
        <v>19</v>
      </c>
      <c r="N150" s="213" t="s">
        <v>45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142</v>
      </c>
      <c r="AT150" s="216" t="s">
        <v>137</v>
      </c>
      <c r="AU150" s="216" t="s">
        <v>84</v>
      </c>
      <c r="AY150" s="18" t="s">
        <v>136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82</v>
      </c>
      <c r="BK150" s="217">
        <f>ROUND(I150*H150,2)</f>
        <v>0</v>
      </c>
      <c r="BL150" s="18" t="s">
        <v>142</v>
      </c>
      <c r="BM150" s="216" t="s">
        <v>607</v>
      </c>
    </row>
    <row r="151" s="2" customFormat="1">
      <c r="A151" s="39"/>
      <c r="B151" s="40"/>
      <c r="C151" s="41"/>
      <c r="D151" s="218" t="s">
        <v>144</v>
      </c>
      <c r="E151" s="41"/>
      <c r="F151" s="219" t="s">
        <v>547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144</v>
      </c>
      <c r="AU151" s="18" t="s">
        <v>84</v>
      </c>
    </row>
    <row r="152" s="2" customFormat="1">
      <c r="A152" s="39"/>
      <c r="B152" s="40"/>
      <c r="C152" s="41"/>
      <c r="D152" s="223" t="s">
        <v>146</v>
      </c>
      <c r="E152" s="41"/>
      <c r="F152" s="224" t="s">
        <v>548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146</v>
      </c>
      <c r="AU152" s="18" t="s">
        <v>84</v>
      </c>
    </row>
    <row r="153" s="13" customFormat="1">
      <c r="A153" s="13"/>
      <c r="B153" s="225"/>
      <c r="C153" s="226"/>
      <c r="D153" s="223" t="s">
        <v>148</v>
      </c>
      <c r="E153" s="227" t="s">
        <v>19</v>
      </c>
      <c r="F153" s="228" t="s">
        <v>549</v>
      </c>
      <c r="G153" s="226"/>
      <c r="H153" s="229">
        <v>0.041000000000000002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148</v>
      </c>
      <c r="AU153" s="235" t="s">
        <v>84</v>
      </c>
      <c r="AV153" s="13" t="s">
        <v>84</v>
      </c>
      <c r="AW153" s="13" t="s">
        <v>35</v>
      </c>
      <c r="AX153" s="13" t="s">
        <v>82</v>
      </c>
      <c r="AY153" s="235" t="s">
        <v>136</v>
      </c>
    </row>
    <row r="154" s="2" customFormat="1" ht="21.75" customHeight="1">
      <c r="A154" s="39"/>
      <c r="B154" s="40"/>
      <c r="C154" s="205" t="s">
        <v>7</v>
      </c>
      <c r="D154" s="205" t="s">
        <v>137</v>
      </c>
      <c r="E154" s="206" t="s">
        <v>550</v>
      </c>
      <c r="F154" s="207" t="s">
        <v>551</v>
      </c>
      <c r="G154" s="208" t="s">
        <v>301</v>
      </c>
      <c r="H154" s="209">
        <v>24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45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142</v>
      </c>
      <c r="AT154" s="216" t="s">
        <v>137</v>
      </c>
      <c r="AU154" s="216" t="s">
        <v>84</v>
      </c>
      <c r="AY154" s="18" t="s">
        <v>136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82</v>
      </c>
      <c r="BK154" s="217">
        <f>ROUND(I154*H154,2)</f>
        <v>0</v>
      </c>
      <c r="BL154" s="18" t="s">
        <v>142</v>
      </c>
      <c r="BM154" s="216" t="s">
        <v>608</v>
      </c>
    </row>
    <row r="155" s="15" customFormat="1">
      <c r="A155" s="15"/>
      <c r="B155" s="264"/>
      <c r="C155" s="265"/>
      <c r="D155" s="223" t="s">
        <v>148</v>
      </c>
      <c r="E155" s="266" t="s">
        <v>19</v>
      </c>
      <c r="F155" s="267" t="s">
        <v>553</v>
      </c>
      <c r="G155" s="265"/>
      <c r="H155" s="266" t="s">
        <v>19</v>
      </c>
      <c r="I155" s="268"/>
      <c r="J155" s="265"/>
      <c r="K155" s="265"/>
      <c r="L155" s="269"/>
      <c r="M155" s="270"/>
      <c r="N155" s="271"/>
      <c r="O155" s="271"/>
      <c r="P155" s="271"/>
      <c r="Q155" s="271"/>
      <c r="R155" s="271"/>
      <c r="S155" s="271"/>
      <c r="T155" s="27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3" t="s">
        <v>148</v>
      </c>
      <c r="AU155" s="273" t="s">
        <v>84</v>
      </c>
      <c r="AV155" s="15" t="s">
        <v>82</v>
      </c>
      <c r="AW155" s="15" t="s">
        <v>35</v>
      </c>
      <c r="AX155" s="15" t="s">
        <v>74</v>
      </c>
      <c r="AY155" s="273" t="s">
        <v>136</v>
      </c>
    </row>
    <row r="156" s="13" customFormat="1">
      <c r="A156" s="13"/>
      <c r="B156" s="225"/>
      <c r="C156" s="226"/>
      <c r="D156" s="223" t="s">
        <v>148</v>
      </c>
      <c r="E156" s="227" t="s">
        <v>19</v>
      </c>
      <c r="F156" s="228" t="s">
        <v>554</v>
      </c>
      <c r="G156" s="226"/>
      <c r="H156" s="229">
        <v>23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148</v>
      </c>
      <c r="AU156" s="235" t="s">
        <v>84</v>
      </c>
      <c r="AV156" s="13" t="s">
        <v>84</v>
      </c>
      <c r="AW156" s="13" t="s">
        <v>35</v>
      </c>
      <c r="AX156" s="13" t="s">
        <v>74</v>
      </c>
      <c r="AY156" s="235" t="s">
        <v>136</v>
      </c>
    </row>
    <row r="157" s="15" customFormat="1">
      <c r="A157" s="15"/>
      <c r="B157" s="264"/>
      <c r="C157" s="265"/>
      <c r="D157" s="223" t="s">
        <v>148</v>
      </c>
      <c r="E157" s="266" t="s">
        <v>19</v>
      </c>
      <c r="F157" s="267" t="s">
        <v>555</v>
      </c>
      <c r="G157" s="265"/>
      <c r="H157" s="266" t="s">
        <v>19</v>
      </c>
      <c r="I157" s="268"/>
      <c r="J157" s="265"/>
      <c r="K157" s="265"/>
      <c r="L157" s="269"/>
      <c r="M157" s="270"/>
      <c r="N157" s="271"/>
      <c r="O157" s="271"/>
      <c r="P157" s="271"/>
      <c r="Q157" s="271"/>
      <c r="R157" s="271"/>
      <c r="S157" s="271"/>
      <c r="T157" s="27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3" t="s">
        <v>148</v>
      </c>
      <c r="AU157" s="273" t="s">
        <v>84</v>
      </c>
      <c r="AV157" s="15" t="s">
        <v>82</v>
      </c>
      <c r="AW157" s="15" t="s">
        <v>35</v>
      </c>
      <c r="AX157" s="15" t="s">
        <v>74</v>
      </c>
      <c r="AY157" s="273" t="s">
        <v>136</v>
      </c>
    </row>
    <row r="158" s="13" customFormat="1">
      <c r="A158" s="13"/>
      <c r="B158" s="225"/>
      <c r="C158" s="226"/>
      <c r="D158" s="223" t="s">
        <v>148</v>
      </c>
      <c r="E158" s="227" t="s">
        <v>19</v>
      </c>
      <c r="F158" s="228" t="s">
        <v>556</v>
      </c>
      <c r="G158" s="226"/>
      <c r="H158" s="229">
        <v>1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148</v>
      </c>
      <c r="AU158" s="235" t="s">
        <v>84</v>
      </c>
      <c r="AV158" s="13" t="s">
        <v>84</v>
      </c>
      <c r="AW158" s="13" t="s">
        <v>35</v>
      </c>
      <c r="AX158" s="13" t="s">
        <v>74</v>
      </c>
      <c r="AY158" s="235" t="s">
        <v>136</v>
      </c>
    </row>
    <row r="159" s="14" customFormat="1">
      <c r="A159" s="14"/>
      <c r="B159" s="236"/>
      <c r="C159" s="237"/>
      <c r="D159" s="223" t="s">
        <v>148</v>
      </c>
      <c r="E159" s="238" t="s">
        <v>19</v>
      </c>
      <c r="F159" s="239" t="s">
        <v>162</v>
      </c>
      <c r="G159" s="237"/>
      <c r="H159" s="240">
        <v>24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148</v>
      </c>
      <c r="AU159" s="246" t="s">
        <v>84</v>
      </c>
      <c r="AV159" s="14" t="s">
        <v>142</v>
      </c>
      <c r="AW159" s="14" t="s">
        <v>35</v>
      </c>
      <c r="AX159" s="14" t="s">
        <v>82</v>
      </c>
      <c r="AY159" s="246" t="s">
        <v>136</v>
      </c>
    </row>
    <row r="160" s="2" customFormat="1" ht="16.5" customHeight="1">
      <c r="A160" s="39"/>
      <c r="B160" s="40"/>
      <c r="C160" s="250" t="s">
        <v>284</v>
      </c>
      <c r="D160" s="250" t="s">
        <v>358</v>
      </c>
      <c r="E160" s="251" t="s">
        <v>383</v>
      </c>
      <c r="F160" s="252" t="s">
        <v>384</v>
      </c>
      <c r="G160" s="253" t="s">
        <v>301</v>
      </c>
      <c r="H160" s="254">
        <v>23</v>
      </c>
      <c r="I160" s="255"/>
      <c r="J160" s="256">
        <f>ROUND(I160*H160,2)</f>
        <v>0</v>
      </c>
      <c r="K160" s="252" t="s">
        <v>19</v>
      </c>
      <c r="L160" s="257"/>
      <c r="M160" s="258" t="s">
        <v>19</v>
      </c>
      <c r="N160" s="259" t="s">
        <v>45</v>
      </c>
      <c r="O160" s="85"/>
      <c r="P160" s="214">
        <f>O160*H160</f>
        <v>0</v>
      </c>
      <c r="Q160" s="214">
        <v>0.0050000000000000001</v>
      </c>
      <c r="R160" s="214">
        <f>Q160*H160</f>
        <v>0.11500000000000001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190</v>
      </c>
      <c r="AT160" s="216" t="s">
        <v>358</v>
      </c>
      <c r="AU160" s="216" t="s">
        <v>84</v>
      </c>
      <c r="AY160" s="18" t="s">
        <v>136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82</v>
      </c>
      <c r="BK160" s="217">
        <f>ROUND(I160*H160,2)</f>
        <v>0</v>
      </c>
      <c r="BL160" s="18" t="s">
        <v>142</v>
      </c>
      <c r="BM160" s="216" t="s">
        <v>609</v>
      </c>
    </row>
    <row r="161" s="13" customFormat="1">
      <c r="A161" s="13"/>
      <c r="B161" s="225"/>
      <c r="C161" s="226"/>
      <c r="D161" s="223" t="s">
        <v>148</v>
      </c>
      <c r="E161" s="227" t="s">
        <v>19</v>
      </c>
      <c r="F161" s="228" t="s">
        <v>558</v>
      </c>
      <c r="G161" s="226"/>
      <c r="H161" s="229">
        <v>23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148</v>
      </c>
      <c r="AU161" s="235" t="s">
        <v>84</v>
      </c>
      <c r="AV161" s="13" t="s">
        <v>84</v>
      </c>
      <c r="AW161" s="13" t="s">
        <v>35</v>
      </c>
      <c r="AX161" s="13" t="s">
        <v>82</v>
      </c>
      <c r="AY161" s="235" t="s">
        <v>136</v>
      </c>
    </row>
    <row r="162" s="2" customFormat="1" ht="16.5" customHeight="1">
      <c r="A162" s="39"/>
      <c r="B162" s="40"/>
      <c r="C162" s="250" t="s">
        <v>430</v>
      </c>
      <c r="D162" s="250" t="s">
        <v>358</v>
      </c>
      <c r="E162" s="251" t="s">
        <v>397</v>
      </c>
      <c r="F162" s="252" t="s">
        <v>398</v>
      </c>
      <c r="G162" s="253" t="s">
        <v>301</v>
      </c>
      <c r="H162" s="254">
        <v>1</v>
      </c>
      <c r="I162" s="255"/>
      <c r="J162" s="256">
        <f>ROUND(I162*H162,2)</f>
        <v>0</v>
      </c>
      <c r="K162" s="252" t="s">
        <v>19</v>
      </c>
      <c r="L162" s="257"/>
      <c r="M162" s="258" t="s">
        <v>19</v>
      </c>
      <c r="N162" s="259" t="s">
        <v>45</v>
      </c>
      <c r="O162" s="85"/>
      <c r="P162" s="214">
        <f>O162*H162</f>
        <v>0</v>
      </c>
      <c r="Q162" s="214">
        <v>0.0070000000000000001</v>
      </c>
      <c r="R162" s="214">
        <f>Q162*H162</f>
        <v>0.0070000000000000001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190</v>
      </c>
      <c r="AT162" s="216" t="s">
        <v>358</v>
      </c>
      <c r="AU162" s="216" t="s">
        <v>84</v>
      </c>
      <c r="AY162" s="18" t="s">
        <v>136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82</v>
      </c>
      <c r="BK162" s="217">
        <f>ROUND(I162*H162,2)</f>
        <v>0</v>
      </c>
      <c r="BL162" s="18" t="s">
        <v>142</v>
      </c>
      <c r="BM162" s="216" t="s">
        <v>610</v>
      </c>
    </row>
    <row r="163" s="13" customFormat="1">
      <c r="A163" s="13"/>
      <c r="B163" s="225"/>
      <c r="C163" s="226"/>
      <c r="D163" s="223" t="s">
        <v>148</v>
      </c>
      <c r="E163" s="227" t="s">
        <v>19</v>
      </c>
      <c r="F163" s="228" t="s">
        <v>560</v>
      </c>
      <c r="G163" s="226"/>
      <c r="H163" s="229">
        <v>1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148</v>
      </c>
      <c r="AU163" s="235" t="s">
        <v>84</v>
      </c>
      <c r="AV163" s="13" t="s">
        <v>84</v>
      </c>
      <c r="AW163" s="13" t="s">
        <v>35</v>
      </c>
      <c r="AX163" s="13" t="s">
        <v>82</v>
      </c>
      <c r="AY163" s="235" t="s">
        <v>136</v>
      </c>
    </row>
    <row r="164" s="2" customFormat="1" ht="16.5" customHeight="1">
      <c r="A164" s="39"/>
      <c r="B164" s="40"/>
      <c r="C164" s="205" t="s">
        <v>435</v>
      </c>
      <c r="D164" s="205" t="s">
        <v>137</v>
      </c>
      <c r="E164" s="206" t="s">
        <v>561</v>
      </c>
      <c r="F164" s="207" t="s">
        <v>562</v>
      </c>
      <c r="G164" s="208" t="s">
        <v>301</v>
      </c>
      <c r="H164" s="209">
        <v>22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45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142</v>
      </c>
      <c r="AT164" s="216" t="s">
        <v>137</v>
      </c>
      <c r="AU164" s="216" t="s">
        <v>84</v>
      </c>
      <c r="AY164" s="18" t="s">
        <v>136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82</v>
      </c>
      <c r="BK164" s="217">
        <f>ROUND(I164*H164,2)</f>
        <v>0</v>
      </c>
      <c r="BL164" s="18" t="s">
        <v>142</v>
      </c>
      <c r="BM164" s="216" t="s">
        <v>611</v>
      </c>
    </row>
    <row r="165" s="15" customFormat="1">
      <c r="A165" s="15"/>
      <c r="B165" s="264"/>
      <c r="C165" s="265"/>
      <c r="D165" s="223" t="s">
        <v>148</v>
      </c>
      <c r="E165" s="266" t="s">
        <v>19</v>
      </c>
      <c r="F165" s="267" t="s">
        <v>564</v>
      </c>
      <c r="G165" s="265"/>
      <c r="H165" s="266" t="s">
        <v>19</v>
      </c>
      <c r="I165" s="268"/>
      <c r="J165" s="265"/>
      <c r="K165" s="265"/>
      <c r="L165" s="269"/>
      <c r="M165" s="270"/>
      <c r="N165" s="271"/>
      <c r="O165" s="271"/>
      <c r="P165" s="271"/>
      <c r="Q165" s="271"/>
      <c r="R165" s="271"/>
      <c r="S165" s="271"/>
      <c r="T165" s="27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3" t="s">
        <v>148</v>
      </c>
      <c r="AU165" s="273" t="s">
        <v>84</v>
      </c>
      <c r="AV165" s="15" t="s">
        <v>82</v>
      </c>
      <c r="AW165" s="15" t="s">
        <v>35</v>
      </c>
      <c r="AX165" s="15" t="s">
        <v>74</v>
      </c>
      <c r="AY165" s="273" t="s">
        <v>136</v>
      </c>
    </row>
    <row r="166" s="13" customFormat="1">
      <c r="A166" s="13"/>
      <c r="B166" s="225"/>
      <c r="C166" s="226"/>
      <c r="D166" s="223" t="s">
        <v>148</v>
      </c>
      <c r="E166" s="227" t="s">
        <v>19</v>
      </c>
      <c r="F166" s="228" t="s">
        <v>565</v>
      </c>
      <c r="G166" s="226"/>
      <c r="H166" s="229">
        <v>22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148</v>
      </c>
      <c r="AU166" s="235" t="s">
        <v>84</v>
      </c>
      <c r="AV166" s="13" t="s">
        <v>84</v>
      </c>
      <c r="AW166" s="13" t="s">
        <v>35</v>
      </c>
      <c r="AX166" s="13" t="s">
        <v>82</v>
      </c>
      <c r="AY166" s="235" t="s">
        <v>136</v>
      </c>
    </row>
    <row r="167" s="2" customFormat="1" ht="16.5" customHeight="1">
      <c r="A167" s="39"/>
      <c r="B167" s="40"/>
      <c r="C167" s="250" t="s">
        <v>440</v>
      </c>
      <c r="D167" s="250" t="s">
        <v>358</v>
      </c>
      <c r="E167" s="251" t="s">
        <v>359</v>
      </c>
      <c r="F167" s="252" t="s">
        <v>360</v>
      </c>
      <c r="G167" s="253" t="s">
        <v>301</v>
      </c>
      <c r="H167" s="254">
        <v>72</v>
      </c>
      <c r="I167" s="255"/>
      <c r="J167" s="256">
        <f>ROUND(I167*H167,2)</f>
        <v>0</v>
      </c>
      <c r="K167" s="252" t="s">
        <v>19</v>
      </c>
      <c r="L167" s="257"/>
      <c r="M167" s="258" t="s">
        <v>19</v>
      </c>
      <c r="N167" s="259" t="s">
        <v>45</v>
      </c>
      <c r="O167" s="85"/>
      <c r="P167" s="214">
        <f>O167*H167</f>
        <v>0</v>
      </c>
      <c r="Q167" s="214">
        <v>0.002</v>
      </c>
      <c r="R167" s="214">
        <f>Q167*H167</f>
        <v>0.14400000000000002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190</v>
      </c>
      <c r="AT167" s="216" t="s">
        <v>358</v>
      </c>
      <c r="AU167" s="216" t="s">
        <v>84</v>
      </c>
      <c r="AY167" s="18" t="s">
        <v>136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82</v>
      </c>
      <c r="BK167" s="217">
        <f>ROUND(I167*H167,2)</f>
        <v>0</v>
      </c>
      <c r="BL167" s="18" t="s">
        <v>142</v>
      </c>
      <c r="BM167" s="216" t="s">
        <v>612</v>
      </c>
    </row>
    <row r="168" s="13" customFormat="1">
      <c r="A168" s="13"/>
      <c r="B168" s="225"/>
      <c r="C168" s="226"/>
      <c r="D168" s="223" t="s">
        <v>148</v>
      </c>
      <c r="E168" s="227" t="s">
        <v>19</v>
      </c>
      <c r="F168" s="228" t="s">
        <v>567</v>
      </c>
      <c r="G168" s="226"/>
      <c r="H168" s="229">
        <v>72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148</v>
      </c>
      <c r="AU168" s="235" t="s">
        <v>84</v>
      </c>
      <c r="AV168" s="13" t="s">
        <v>84</v>
      </c>
      <c r="AW168" s="13" t="s">
        <v>35</v>
      </c>
      <c r="AX168" s="13" t="s">
        <v>82</v>
      </c>
      <c r="AY168" s="235" t="s">
        <v>136</v>
      </c>
    </row>
    <row r="169" s="2" customFormat="1" ht="16.5" customHeight="1">
      <c r="A169" s="39"/>
      <c r="B169" s="40"/>
      <c r="C169" s="205" t="s">
        <v>448</v>
      </c>
      <c r="D169" s="205" t="s">
        <v>137</v>
      </c>
      <c r="E169" s="206" t="s">
        <v>449</v>
      </c>
      <c r="F169" s="207" t="s">
        <v>450</v>
      </c>
      <c r="G169" s="208" t="s">
        <v>140</v>
      </c>
      <c r="H169" s="209">
        <v>708</v>
      </c>
      <c r="I169" s="210"/>
      <c r="J169" s="211">
        <f>ROUND(I169*H169,2)</f>
        <v>0</v>
      </c>
      <c r="K169" s="207" t="s">
        <v>141</v>
      </c>
      <c r="L169" s="45"/>
      <c r="M169" s="212" t="s">
        <v>19</v>
      </c>
      <c r="N169" s="213" t="s">
        <v>45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142</v>
      </c>
      <c r="AT169" s="216" t="s">
        <v>137</v>
      </c>
      <c r="AU169" s="216" t="s">
        <v>84</v>
      </c>
      <c r="AY169" s="18" t="s">
        <v>136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82</v>
      </c>
      <c r="BK169" s="217">
        <f>ROUND(I169*H169,2)</f>
        <v>0</v>
      </c>
      <c r="BL169" s="18" t="s">
        <v>142</v>
      </c>
      <c r="BM169" s="216" t="s">
        <v>613</v>
      </c>
    </row>
    <row r="170" s="2" customFormat="1">
      <c r="A170" s="39"/>
      <c r="B170" s="40"/>
      <c r="C170" s="41"/>
      <c r="D170" s="218" t="s">
        <v>144</v>
      </c>
      <c r="E170" s="41"/>
      <c r="F170" s="219" t="s">
        <v>452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144</v>
      </c>
      <c r="AU170" s="18" t="s">
        <v>84</v>
      </c>
    </row>
    <row r="171" s="2" customFormat="1">
      <c r="A171" s="39"/>
      <c r="B171" s="40"/>
      <c r="C171" s="41"/>
      <c r="D171" s="223" t="s">
        <v>146</v>
      </c>
      <c r="E171" s="41"/>
      <c r="F171" s="224" t="s">
        <v>569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146</v>
      </c>
      <c r="AU171" s="18" t="s">
        <v>84</v>
      </c>
    </row>
    <row r="172" s="13" customFormat="1">
      <c r="A172" s="13"/>
      <c r="B172" s="225"/>
      <c r="C172" s="226"/>
      <c r="D172" s="223" t="s">
        <v>148</v>
      </c>
      <c r="E172" s="227" t="s">
        <v>19</v>
      </c>
      <c r="F172" s="228" t="s">
        <v>453</v>
      </c>
      <c r="G172" s="226"/>
      <c r="H172" s="229">
        <v>708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148</v>
      </c>
      <c r="AU172" s="235" t="s">
        <v>84</v>
      </c>
      <c r="AV172" s="13" t="s">
        <v>84</v>
      </c>
      <c r="AW172" s="13" t="s">
        <v>35</v>
      </c>
      <c r="AX172" s="13" t="s">
        <v>82</v>
      </c>
      <c r="AY172" s="235" t="s">
        <v>136</v>
      </c>
    </row>
    <row r="173" s="2" customFormat="1" ht="16.5" customHeight="1">
      <c r="A173" s="39"/>
      <c r="B173" s="40"/>
      <c r="C173" s="250" t="s">
        <v>454</v>
      </c>
      <c r="D173" s="250" t="s">
        <v>358</v>
      </c>
      <c r="E173" s="251" t="s">
        <v>455</v>
      </c>
      <c r="F173" s="252" t="s">
        <v>456</v>
      </c>
      <c r="G173" s="253" t="s">
        <v>185</v>
      </c>
      <c r="H173" s="254">
        <v>35.399999999999999</v>
      </c>
      <c r="I173" s="255"/>
      <c r="J173" s="256">
        <f>ROUND(I173*H173,2)</f>
        <v>0</v>
      </c>
      <c r="K173" s="252" t="s">
        <v>19</v>
      </c>
      <c r="L173" s="257"/>
      <c r="M173" s="258" t="s">
        <v>19</v>
      </c>
      <c r="N173" s="259" t="s">
        <v>45</v>
      </c>
      <c r="O173" s="85"/>
      <c r="P173" s="214">
        <f>O173*H173</f>
        <v>0</v>
      </c>
      <c r="Q173" s="214">
        <v>0.25</v>
      </c>
      <c r="R173" s="214">
        <f>Q173*H173</f>
        <v>8.8499999999999996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190</v>
      </c>
      <c r="AT173" s="216" t="s">
        <v>358</v>
      </c>
      <c r="AU173" s="216" t="s">
        <v>84</v>
      </c>
      <c r="AY173" s="18" t="s">
        <v>136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82</v>
      </c>
      <c r="BK173" s="217">
        <f>ROUND(I173*H173,2)</f>
        <v>0</v>
      </c>
      <c r="BL173" s="18" t="s">
        <v>142</v>
      </c>
      <c r="BM173" s="216" t="s">
        <v>614</v>
      </c>
    </row>
    <row r="174" s="13" customFormat="1">
      <c r="A174" s="13"/>
      <c r="B174" s="225"/>
      <c r="C174" s="226"/>
      <c r="D174" s="223" t="s">
        <v>148</v>
      </c>
      <c r="E174" s="227" t="s">
        <v>19</v>
      </c>
      <c r="F174" s="228" t="s">
        <v>571</v>
      </c>
      <c r="G174" s="226"/>
      <c r="H174" s="229">
        <v>24.5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148</v>
      </c>
      <c r="AU174" s="235" t="s">
        <v>84</v>
      </c>
      <c r="AV174" s="13" t="s">
        <v>84</v>
      </c>
      <c r="AW174" s="13" t="s">
        <v>35</v>
      </c>
      <c r="AX174" s="13" t="s">
        <v>74</v>
      </c>
      <c r="AY174" s="235" t="s">
        <v>136</v>
      </c>
    </row>
    <row r="175" s="13" customFormat="1">
      <c r="A175" s="13"/>
      <c r="B175" s="225"/>
      <c r="C175" s="226"/>
      <c r="D175" s="223" t="s">
        <v>148</v>
      </c>
      <c r="E175" s="227" t="s">
        <v>19</v>
      </c>
      <c r="F175" s="228" t="s">
        <v>572</v>
      </c>
      <c r="G175" s="226"/>
      <c r="H175" s="229">
        <v>10.9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148</v>
      </c>
      <c r="AU175" s="235" t="s">
        <v>84</v>
      </c>
      <c r="AV175" s="13" t="s">
        <v>84</v>
      </c>
      <c r="AW175" s="13" t="s">
        <v>35</v>
      </c>
      <c r="AX175" s="13" t="s">
        <v>74</v>
      </c>
      <c r="AY175" s="235" t="s">
        <v>136</v>
      </c>
    </row>
    <row r="176" s="14" customFormat="1">
      <c r="A176" s="14"/>
      <c r="B176" s="236"/>
      <c r="C176" s="237"/>
      <c r="D176" s="223" t="s">
        <v>148</v>
      </c>
      <c r="E176" s="238" t="s">
        <v>19</v>
      </c>
      <c r="F176" s="239" t="s">
        <v>162</v>
      </c>
      <c r="G176" s="237"/>
      <c r="H176" s="240">
        <v>35.399999999999999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148</v>
      </c>
      <c r="AU176" s="246" t="s">
        <v>84</v>
      </c>
      <c r="AV176" s="14" t="s">
        <v>142</v>
      </c>
      <c r="AW176" s="14" t="s">
        <v>35</v>
      </c>
      <c r="AX176" s="14" t="s">
        <v>82</v>
      </c>
      <c r="AY176" s="246" t="s">
        <v>136</v>
      </c>
    </row>
    <row r="177" s="2" customFormat="1" ht="16.5" customHeight="1">
      <c r="A177" s="39"/>
      <c r="B177" s="40"/>
      <c r="C177" s="205" t="s">
        <v>461</v>
      </c>
      <c r="D177" s="205" t="s">
        <v>137</v>
      </c>
      <c r="E177" s="206" t="s">
        <v>573</v>
      </c>
      <c r="F177" s="207" t="s">
        <v>574</v>
      </c>
      <c r="G177" s="208" t="s">
        <v>140</v>
      </c>
      <c r="H177" s="209">
        <v>92</v>
      </c>
      <c r="I177" s="210"/>
      <c r="J177" s="211">
        <f>ROUND(I177*H177,2)</f>
        <v>0</v>
      </c>
      <c r="K177" s="207" t="s">
        <v>141</v>
      </c>
      <c r="L177" s="45"/>
      <c r="M177" s="212" t="s">
        <v>19</v>
      </c>
      <c r="N177" s="213" t="s">
        <v>45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142</v>
      </c>
      <c r="AT177" s="216" t="s">
        <v>137</v>
      </c>
      <c r="AU177" s="216" t="s">
        <v>84</v>
      </c>
      <c r="AY177" s="18" t="s">
        <v>136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82</v>
      </c>
      <c r="BK177" s="217">
        <f>ROUND(I177*H177,2)</f>
        <v>0</v>
      </c>
      <c r="BL177" s="18" t="s">
        <v>142</v>
      </c>
      <c r="BM177" s="216" t="s">
        <v>615</v>
      </c>
    </row>
    <row r="178" s="2" customFormat="1">
      <c r="A178" s="39"/>
      <c r="B178" s="40"/>
      <c r="C178" s="41"/>
      <c r="D178" s="218" t="s">
        <v>144</v>
      </c>
      <c r="E178" s="41"/>
      <c r="F178" s="219" t="s">
        <v>576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144</v>
      </c>
      <c r="AU178" s="18" t="s">
        <v>84</v>
      </c>
    </row>
    <row r="179" s="2" customFormat="1">
      <c r="A179" s="39"/>
      <c r="B179" s="40"/>
      <c r="C179" s="41"/>
      <c r="D179" s="223" t="s">
        <v>146</v>
      </c>
      <c r="E179" s="41"/>
      <c r="F179" s="224" t="s">
        <v>577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146</v>
      </c>
      <c r="AU179" s="18" t="s">
        <v>84</v>
      </c>
    </row>
    <row r="180" s="13" customFormat="1">
      <c r="A180" s="13"/>
      <c r="B180" s="225"/>
      <c r="C180" s="226"/>
      <c r="D180" s="223" t="s">
        <v>148</v>
      </c>
      <c r="E180" s="227" t="s">
        <v>19</v>
      </c>
      <c r="F180" s="228" t="s">
        <v>578</v>
      </c>
      <c r="G180" s="226"/>
      <c r="H180" s="229">
        <v>92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148</v>
      </c>
      <c r="AU180" s="235" t="s">
        <v>84</v>
      </c>
      <c r="AV180" s="13" t="s">
        <v>84</v>
      </c>
      <c r="AW180" s="13" t="s">
        <v>35</v>
      </c>
      <c r="AX180" s="13" t="s">
        <v>82</v>
      </c>
      <c r="AY180" s="235" t="s">
        <v>136</v>
      </c>
    </row>
    <row r="181" s="2" customFormat="1" ht="16.5" customHeight="1">
      <c r="A181" s="39"/>
      <c r="B181" s="40"/>
      <c r="C181" s="205" t="s">
        <v>467</v>
      </c>
      <c r="D181" s="205" t="s">
        <v>137</v>
      </c>
      <c r="E181" s="206" t="s">
        <v>579</v>
      </c>
      <c r="F181" s="207" t="s">
        <v>580</v>
      </c>
      <c r="G181" s="208" t="s">
        <v>185</v>
      </c>
      <c r="H181" s="209">
        <v>113.28</v>
      </c>
      <c r="I181" s="210"/>
      <c r="J181" s="211">
        <f>ROUND(I181*H181,2)</f>
        <v>0</v>
      </c>
      <c r="K181" s="207" t="s">
        <v>141</v>
      </c>
      <c r="L181" s="45"/>
      <c r="M181" s="212" t="s">
        <v>19</v>
      </c>
      <c r="N181" s="213" t="s">
        <v>45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142</v>
      </c>
      <c r="AT181" s="216" t="s">
        <v>137</v>
      </c>
      <c r="AU181" s="216" t="s">
        <v>84</v>
      </c>
      <c r="AY181" s="18" t="s">
        <v>136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82</v>
      </c>
      <c r="BK181" s="217">
        <f>ROUND(I181*H181,2)</f>
        <v>0</v>
      </c>
      <c r="BL181" s="18" t="s">
        <v>142</v>
      </c>
      <c r="BM181" s="216" t="s">
        <v>616</v>
      </c>
    </row>
    <row r="182" s="2" customFormat="1">
      <c r="A182" s="39"/>
      <c r="B182" s="40"/>
      <c r="C182" s="41"/>
      <c r="D182" s="218" t="s">
        <v>144</v>
      </c>
      <c r="E182" s="41"/>
      <c r="F182" s="219" t="s">
        <v>582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144</v>
      </c>
      <c r="AU182" s="18" t="s">
        <v>84</v>
      </c>
    </row>
    <row r="183" s="13" customFormat="1">
      <c r="A183" s="13"/>
      <c r="B183" s="225"/>
      <c r="C183" s="226"/>
      <c r="D183" s="223" t="s">
        <v>148</v>
      </c>
      <c r="E183" s="227" t="s">
        <v>19</v>
      </c>
      <c r="F183" s="228" t="s">
        <v>583</v>
      </c>
      <c r="G183" s="226"/>
      <c r="H183" s="229">
        <v>78.400000000000006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148</v>
      </c>
      <c r="AU183" s="235" t="s">
        <v>84</v>
      </c>
      <c r="AV183" s="13" t="s">
        <v>84</v>
      </c>
      <c r="AW183" s="13" t="s">
        <v>35</v>
      </c>
      <c r="AX183" s="13" t="s">
        <v>74</v>
      </c>
      <c r="AY183" s="235" t="s">
        <v>136</v>
      </c>
    </row>
    <row r="184" s="13" customFormat="1">
      <c r="A184" s="13"/>
      <c r="B184" s="225"/>
      <c r="C184" s="226"/>
      <c r="D184" s="223" t="s">
        <v>148</v>
      </c>
      <c r="E184" s="227" t="s">
        <v>19</v>
      </c>
      <c r="F184" s="228" t="s">
        <v>584</v>
      </c>
      <c r="G184" s="226"/>
      <c r="H184" s="229">
        <v>34.880000000000003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148</v>
      </c>
      <c r="AU184" s="235" t="s">
        <v>84</v>
      </c>
      <c r="AV184" s="13" t="s">
        <v>84</v>
      </c>
      <c r="AW184" s="13" t="s">
        <v>35</v>
      </c>
      <c r="AX184" s="13" t="s">
        <v>74</v>
      </c>
      <c r="AY184" s="235" t="s">
        <v>136</v>
      </c>
    </row>
    <row r="185" s="14" customFormat="1">
      <c r="A185" s="14"/>
      <c r="B185" s="236"/>
      <c r="C185" s="237"/>
      <c r="D185" s="223" t="s">
        <v>148</v>
      </c>
      <c r="E185" s="238" t="s">
        <v>19</v>
      </c>
      <c r="F185" s="239" t="s">
        <v>162</v>
      </c>
      <c r="G185" s="237"/>
      <c r="H185" s="240">
        <v>113.28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148</v>
      </c>
      <c r="AU185" s="246" t="s">
        <v>84</v>
      </c>
      <c r="AV185" s="14" t="s">
        <v>142</v>
      </c>
      <c r="AW185" s="14" t="s">
        <v>35</v>
      </c>
      <c r="AX185" s="14" t="s">
        <v>82</v>
      </c>
      <c r="AY185" s="246" t="s">
        <v>136</v>
      </c>
    </row>
    <row r="186" s="2" customFormat="1" ht="16.5" customHeight="1">
      <c r="A186" s="39"/>
      <c r="B186" s="40"/>
      <c r="C186" s="205" t="s">
        <v>471</v>
      </c>
      <c r="D186" s="205" t="s">
        <v>137</v>
      </c>
      <c r="E186" s="206" t="s">
        <v>585</v>
      </c>
      <c r="F186" s="207" t="s">
        <v>586</v>
      </c>
      <c r="G186" s="208" t="s">
        <v>185</v>
      </c>
      <c r="H186" s="209">
        <v>113.28</v>
      </c>
      <c r="I186" s="210"/>
      <c r="J186" s="211">
        <f>ROUND(I186*H186,2)</f>
        <v>0</v>
      </c>
      <c r="K186" s="207" t="s">
        <v>141</v>
      </c>
      <c r="L186" s="45"/>
      <c r="M186" s="212" t="s">
        <v>19</v>
      </c>
      <c r="N186" s="213" t="s">
        <v>45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142</v>
      </c>
      <c r="AT186" s="216" t="s">
        <v>137</v>
      </c>
      <c r="AU186" s="216" t="s">
        <v>84</v>
      </c>
      <c r="AY186" s="18" t="s">
        <v>136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82</v>
      </c>
      <c r="BK186" s="217">
        <f>ROUND(I186*H186,2)</f>
        <v>0</v>
      </c>
      <c r="BL186" s="18" t="s">
        <v>142</v>
      </c>
      <c r="BM186" s="216" t="s">
        <v>617</v>
      </c>
    </row>
    <row r="187" s="2" customFormat="1">
      <c r="A187" s="39"/>
      <c r="B187" s="40"/>
      <c r="C187" s="41"/>
      <c r="D187" s="218" t="s">
        <v>144</v>
      </c>
      <c r="E187" s="41"/>
      <c r="F187" s="219" t="s">
        <v>588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144</v>
      </c>
      <c r="AU187" s="18" t="s">
        <v>84</v>
      </c>
    </row>
    <row r="188" s="2" customFormat="1" ht="16.5" customHeight="1">
      <c r="A188" s="39"/>
      <c r="B188" s="40"/>
      <c r="C188" s="205" t="s">
        <v>477</v>
      </c>
      <c r="D188" s="205" t="s">
        <v>137</v>
      </c>
      <c r="E188" s="206" t="s">
        <v>589</v>
      </c>
      <c r="F188" s="207" t="s">
        <v>590</v>
      </c>
      <c r="G188" s="208" t="s">
        <v>185</v>
      </c>
      <c r="H188" s="209">
        <v>339.83999999999997</v>
      </c>
      <c r="I188" s="210"/>
      <c r="J188" s="211">
        <f>ROUND(I188*H188,2)</f>
        <v>0</v>
      </c>
      <c r="K188" s="207" t="s">
        <v>141</v>
      </c>
      <c r="L188" s="45"/>
      <c r="M188" s="212" t="s">
        <v>19</v>
      </c>
      <c r="N188" s="213" t="s">
        <v>45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142</v>
      </c>
      <c r="AT188" s="216" t="s">
        <v>137</v>
      </c>
      <c r="AU188" s="216" t="s">
        <v>84</v>
      </c>
      <c r="AY188" s="18" t="s">
        <v>136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82</v>
      </c>
      <c r="BK188" s="217">
        <f>ROUND(I188*H188,2)</f>
        <v>0</v>
      </c>
      <c r="BL188" s="18" t="s">
        <v>142</v>
      </c>
      <c r="BM188" s="216" t="s">
        <v>618</v>
      </c>
    </row>
    <row r="189" s="2" customFormat="1">
      <c r="A189" s="39"/>
      <c r="B189" s="40"/>
      <c r="C189" s="41"/>
      <c r="D189" s="218" t="s">
        <v>144</v>
      </c>
      <c r="E189" s="41"/>
      <c r="F189" s="219" t="s">
        <v>592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144</v>
      </c>
      <c r="AU189" s="18" t="s">
        <v>84</v>
      </c>
    </row>
    <row r="190" s="13" customFormat="1">
      <c r="A190" s="13"/>
      <c r="B190" s="225"/>
      <c r="C190" s="226"/>
      <c r="D190" s="223" t="s">
        <v>148</v>
      </c>
      <c r="E190" s="227" t="s">
        <v>19</v>
      </c>
      <c r="F190" s="228" t="s">
        <v>593</v>
      </c>
      <c r="G190" s="226"/>
      <c r="H190" s="229">
        <v>339.83999999999997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148</v>
      </c>
      <c r="AU190" s="235" t="s">
        <v>84</v>
      </c>
      <c r="AV190" s="13" t="s">
        <v>84</v>
      </c>
      <c r="AW190" s="13" t="s">
        <v>35</v>
      </c>
      <c r="AX190" s="13" t="s">
        <v>82</v>
      </c>
      <c r="AY190" s="235" t="s">
        <v>136</v>
      </c>
    </row>
    <row r="191" s="2" customFormat="1" ht="16.5" customHeight="1">
      <c r="A191" s="39"/>
      <c r="B191" s="40"/>
      <c r="C191" s="250" t="s">
        <v>482</v>
      </c>
      <c r="D191" s="250" t="s">
        <v>358</v>
      </c>
      <c r="E191" s="251" t="s">
        <v>594</v>
      </c>
      <c r="F191" s="252" t="s">
        <v>595</v>
      </c>
      <c r="G191" s="253" t="s">
        <v>185</v>
      </c>
      <c r="H191" s="254">
        <v>113.28</v>
      </c>
      <c r="I191" s="255"/>
      <c r="J191" s="256">
        <f>ROUND(I191*H191,2)</f>
        <v>0</v>
      </c>
      <c r="K191" s="252" t="s">
        <v>141</v>
      </c>
      <c r="L191" s="257"/>
      <c r="M191" s="258" t="s">
        <v>19</v>
      </c>
      <c r="N191" s="259" t="s">
        <v>45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190</v>
      </c>
      <c r="AT191" s="216" t="s">
        <v>358</v>
      </c>
      <c r="AU191" s="216" t="s">
        <v>84</v>
      </c>
      <c r="AY191" s="18" t="s">
        <v>136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82</v>
      </c>
      <c r="BK191" s="217">
        <f>ROUND(I191*H191,2)</f>
        <v>0</v>
      </c>
      <c r="BL191" s="18" t="s">
        <v>142</v>
      </c>
      <c r="BM191" s="216" t="s">
        <v>619</v>
      </c>
    </row>
    <row r="192" s="2" customFormat="1" ht="16.5" customHeight="1">
      <c r="A192" s="39"/>
      <c r="B192" s="40"/>
      <c r="C192" s="205" t="s">
        <v>487</v>
      </c>
      <c r="D192" s="205" t="s">
        <v>137</v>
      </c>
      <c r="E192" s="206" t="s">
        <v>597</v>
      </c>
      <c r="F192" s="207" t="s">
        <v>598</v>
      </c>
      <c r="G192" s="208" t="s">
        <v>464</v>
      </c>
      <c r="H192" s="209">
        <v>13284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45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142</v>
      </c>
      <c r="AT192" s="216" t="s">
        <v>137</v>
      </c>
      <c r="AU192" s="216" t="s">
        <v>84</v>
      </c>
      <c r="AY192" s="18" t="s">
        <v>136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82</v>
      </c>
      <c r="BK192" s="217">
        <f>ROUND(I192*H192,2)</f>
        <v>0</v>
      </c>
      <c r="BL192" s="18" t="s">
        <v>142</v>
      </c>
      <c r="BM192" s="216" t="s">
        <v>620</v>
      </c>
    </row>
    <row r="193" s="2" customFormat="1">
      <c r="A193" s="39"/>
      <c r="B193" s="40"/>
      <c r="C193" s="41"/>
      <c r="D193" s="223" t="s">
        <v>146</v>
      </c>
      <c r="E193" s="41"/>
      <c r="F193" s="224" t="s">
        <v>600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146</v>
      </c>
      <c r="AU193" s="18" t="s">
        <v>84</v>
      </c>
    </row>
    <row r="194" s="13" customFormat="1">
      <c r="A194" s="13"/>
      <c r="B194" s="225"/>
      <c r="C194" s="226"/>
      <c r="D194" s="223" t="s">
        <v>148</v>
      </c>
      <c r="E194" s="227" t="s">
        <v>19</v>
      </c>
      <c r="F194" s="228" t="s">
        <v>601</v>
      </c>
      <c r="G194" s="226"/>
      <c r="H194" s="229">
        <v>13284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148</v>
      </c>
      <c r="AU194" s="235" t="s">
        <v>84</v>
      </c>
      <c r="AV194" s="13" t="s">
        <v>84</v>
      </c>
      <c r="AW194" s="13" t="s">
        <v>35</v>
      </c>
      <c r="AX194" s="13" t="s">
        <v>82</v>
      </c>
      <c r="AY194" s="235" t="s">
        <v>136</v>
      </c>
    </row>
    <row r="195" s="2" customFormat="1" ht="16.5" customHeight="1">
      <c r="A195" s="39"/>
      <c r="B195" s="40"/>
      <c r="C195" s="205" t="s">
        <v>496</v>
      </c>
      <c r="D195" s="205" t="s">
        <v>137</v>
      </c>
      <c r="E195" s="206" t="s">
        <v>521</v>
      </c>
      <c r="F195" s="207" t="s">
        <v>522</v>
      </c>
      <c r="G195" s="208" t="s">
        <v>152</v>
      </c>
      <c r="H195" s="209">
        <v>27.347999999999999</v>
      </c>
      <c r="I195" s="210"/>
      <c r="J195" s="211">
        <f>ROUND(I195*H195,2)</f>
        <v>0</v>
      </c>
      <c r="K195" s="207" t="s">
        <v>141</v>
      </c>
      <c r="L195" s="45"/>
      <c r="M195" s="212" t="s">
        <v>19</v>
      </c>
      <c r="N195" s="213" t="s">
        <v>45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142</v>
      </c>
      <c r="AT195" s="216" t="s">
        <v>137</v>
      </c>
      <c r="AU195" s="216" t="s">
        <v>84</v>
      </c>
      <c r="AY195" s="18" t="s">
        <v>136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82</v>
      </c>
      <c r="BK195" s="217">
        <f>ROUND(I195*H195,2)</f>
        <v>0</v>
      </c>
      <c r="BL195" s="18" t="s">
        <v>142</v>
      </c>
      <c r="BM195" s="216" t="s">
        <v>621</v>
      </c>
    </row>
    <row r="196" s="2" customFormat="1">
      <c r="A196" s="39"/>
      <c r="B196" s="40"/>
      <c r="C196" s="41"/>
      <c r="D196" s="218" t="s">
        <v>144</v>
      </c>
      <c r="E196" s="41"/>
      <c r="F196" s="219" t="s">
        <v>524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144</v>
      </c>
      <c r="AU196" s="18" t="s">
        <v>84</v>
      </c>
    </row>
    <row r="197" s="12" customFormat="1" ht="22.8" customHeight="1">
      <c r="A197" s="12"/>
      <c r="B197" s="189"/>
      <c r="C197" s="190"/>
      <c r="D197" s="191" t="s">
        <v>73</v>
      </c>
      <c r="E197" s="203" t="s">
        <v>622</v>
      </c>
      <c r="F197" s="203" t="s">
        <v>623</v>
      </c>
      <c r="G197" s="190"/>
      <c r="H197" s="190"/>
      <c r="I197" s="193"/>
      <c r="J197" s="204">
        <f>BK197</f>
        <v>0</v>
      </c>
      <c r="K197" s="190"/>
      <c r="L197" s="195"/>
      <c r="M197" s="196"/>
      <c r="N197" s="197"/>
      <c r="O197" s="197"/>
      <c r="P197" s="198">
        <f>SUM(P198:P256)</f>
        <v>0</v>
      </c>
      <c r="Q197" s="197"/>
      <c r="R197" s="198">
        <f>SUM(R198:R256)</f>
        <v>9.1159999999999997</v>
      </c>
      <c r="S197" s="197"/>
      <c r="T197" s="199">
        <f>SUM(T198:T256)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0" t="s">
        <v>82</v>
      </c>
      <c r="AT197" s="201" t="s">
        <v>73</v>
      </c>
      <c r="AU197" s="201" t="s">
        <v>82</v>
      </c>
      <c r="AY197" s="200" t="s">
        <v>136</v>
      </c>
      <c r="BK197" s="202">
        <f>SUM(BK198:BK256)</f>
        <v>0</v>
      </c>
    </row>
    <row r="198" s="2" customFormat="1" ht="21.75" customHeight="1">
      <c r="A198" s="39"/>
      <c r="B198" s="40"/>
      <c r="C198" s="205" t="s">
        <v>503</v>
      </c>
      <c r="D198" s="205" t="s">
        <v>137</v>
      </c>
      <c r="E198" s="206" t="s">
        <v>531</v>
      </c>
      <c r="F198" s="207" t="s">
        <v>532</v>
      </c>
      <c r="G198" s="208" t="s">
        <v>140</v>
      </c>
      <c r="H198" s="209">
        <v>36885</v>
      </c>
      <c r="I198" s="210"/>
      <c r="J198" s="211">
        <f>ROUND(I198*H198,2)</f>
        <v>0</v>
      </c>
      <c r="K198" s="207" t="s">
        <v>141</v>
      </c>
      <c r="L198" s="45"/>
      <c r="M198" s="212" t="s">
        <v>19</v>
      </c>
      <c r="N198" s="213" t="s">
        <v>45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142</v>
      </c>
      <c r="AT198" s="216" t="s">
        <v>137</v>
      </c>
      <c r="AU198" s="216" t="s">
        <v>84</v>
      </c>
      <c r="AY198" s="18" t="s">
        <v>136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82</v>
      </c>
      <c r="BK198" s="217">
        <f>ROUND(I198*H198,2)</f>
        <v>0</v>
      </c>
      <c r="BL198" s="18" t="s">
        <v>142</v>
      </c>
      <c r="BM198" s="216" t="s">
        <v>624</v>
      </c>
    </row>
    <row r="199" s="2" customFormat="1">
      <c r="A199" s="39"/>
      <c r="B199" s="40"/>
      <c r="C199" s="41"/>
      <c r="D199" s="218" t="s">
        <v>144</v>
      </c>
      <c r="E199" s="41"/>
      <c r="F199" s="219" t="s">
        <v>534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144</v>
      </c>
      <c r="AU199" s="18" t="s">
        <v>84</v>
      </c>
    </row>
    <row r="200" s="2" customFormat="1">
      <c r="A200" s="39"/>
      <c r="B200" s="40"/>
      <c r="C200" s="41"/>
      <c r="D200" s="223" t="s">
        <v>146</v>
      </c>
      <c r="E200" s="41"/>
      <c r="F200" s="224" t="s">
        <v>535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84</v>
      </c>
    </row>
    <row r="201" s="13" customFormat="1">
      <c r="A201" s="13"/>
      <c r="B201" s="225"/>
      <c r="C201" s="226"/>
      <c r="D201" s="223" t="s">
        <v>148</v>
      </c>
      <c r="E201" s="227" t="s">
        <v>19</v>
      </c>
      <c r="F201" s="228" t="s">
        <v>536</v>
      </c>
      <c r="G201" s="226"/>
      <c r="H201" s="229">
        <v>36885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148</v>
      </c>
      <c r="AU201" s="235" t="s">
        <v>84</v>
      </c>
      <c r="AV201" s="13" t="s">
        <v>84</v>
      </c>
      <c r="AW201" s="13" t="s">
        <v>35</v>
      </c>
      <c r="AX201" s="13" t="s">
        <v>82</v>
      </c>
      <c r="AY201" s="235" t="s">
        <v>136</v>
      </c>
    </row>
    <row r="202" s="2" customFormat="1" ht="16.5" customHeight="1">
      <c r="A202" s="39"/>
      <c r="B202" s="40"/>
      <c r="C202" s="205" t="s">
        <v>508</v>
      </c>
      <c r="D202" s="205" t="s">
        <v>137</v>
      </c>
      <c r="E202" s="206" t="s">
        <v>537</v>
      </c>
      <c r="F202" s="207" t="s">
        <v>538</v>
      </c>
      <c r="G202" s="208" t="s">
        <v>341</v>
      </c>
      <c r="H202" s="209">
        <v>1.292</v>
      </c>
      <c r="I202" s="210"/>
      <c r="J202" s="211">
        <f>ROUND(I202*H202,2)</f>
        <v>0</v>
      </c>
      <c r="K202" s="207" t="s">
        <v>141</v>
      </c>
      <c r="L202" s="45"/>
      <c r="M202" s="212" t="s">
        <v>19</v>
      </c>
      <c r="N202" s="213" t="s">
        <v>45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142</v>
      </c>
      <c r="AT202" s="216" t="s">
        <v>137</v>
      </c>
      <c r="AU202" s="216" t="s">
        <v>84</v>
      </c>
      <c r="AY202" s="18" t="s">
        <v>136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82</v>
      </c>
      <c r="BK202" s="217">
        <f>ROUND(I202*H202,2)</f>
        <v>0</v>
      </c>
      <c r="BL202" s="18" t="s">
        <v>142</v>
      </c>
      <c r="BM202" s="216" t="s">
        <v>625</v>
      </c>
    </row>
    <row r="203" s="2" customFormat="1">
      <c r="A203" s="39"/>
      <c r="B203" s="40"/>
      <c r="C203" s="41"/>
      <c r="D203" s="218" t="s">
        <v>144</v>
      </c>
      <c r="E203" s="41"/>
      <c r="F203" s="219" t="s">
        <v>540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144</v>
      </c>
      <c r="AU203" s="18" t="s">
        <v>84</v>
      </c>
    </row>
    <row r="204" s="2" customFormat="1">
      <c r="A204" s="39"/>
      <c r="B204" s="40"/>
      <c r="C204" s="41"/>
      <c r="D204" s="223" t="s">
        <v>146</v>
      </c>
      <c r="E204" s="41"/>
      <c r="F204" s="224" t="s">
        <v>541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146</v>
      </c>
      <c r="AU204" s="18" t="s">
        <v>84</v>
      </c>
    </row>
    <row r="205" s="13" customFormat="1">
      <c r="A205" s="13"/>
      <c r="B205" s="225"/>
      <c r="C205" s="226"/>
      <c r="D205" s="223" t="s">
        <v>148</v>
      </c>
      <c r="E205" s="227" t="s">
        <v>19</v>
      </c>
      <c r="F205" s="228" t="s">
        <v>542</v>
      </c>
      <c r="G205" s="226"/>
      <c r="H205" s="229">
        <v>1.292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148</v>
      </c>
      <c r="AU205" s="235" t="s">
        <v>84</v>
      </c>
      <c r="AV205" s="13" t="s">
        <v>84</v>
      </c>
      <c r="AW205" s="13" t="s">
        <v>35</v>
      </c>
      <c r="AX205" s="13" t="s">
        <v>82</v>
      </c>
      <c r="AY205" s="235" t="s">
        <v>136</v>
      </c>
    </row>
    <row r="206" s="2" customFormat="1" ht="16.5" customHeight="1">
      <c r="A206" s="39"/>
      <c r="B206" s="40"/>
      <c r="C206" s="205" t="s">
        <v>513</v>
      </c>
      <c r="D206" s="205" t="s">
        <v>137</v>
      </c>
      <c r="E206" s="206" t="s">
        <v>543</v>
      </c>
      <c r="F206" s="207" t="s">
        <v>544</v>
      </c>
      <c r="G206" s="208" t="s">
        <v>545</v>
      </c>
      <c r="H206" s="209">
        <v>0.041000000000000002</v>
      </c>
      <c r="I206" s="210"/>
      <c r="J206" s="211">
        <f>ROUND(I206*H206,2)</f>
        <v>0</v>
      </c>
      <c r="K206" s="207" t="s">
        <v>141</v>
      </c>
      <c r="L206" s="45"/>
      <c r="M206" s="212" t="s">
        <v>19</v>
      </c>
      <c r="N206" s="213" t="s">
        <v>45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142</v>
      </c>
      <c r="AT206" s="216" t="s">
        <v>137</v>
      </c>
      <c r="AU206" s="216" t="s">
        <v>84</v>
      </c>
      <c r="AY206" s="18" t="s">
        <v>136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82</v>
      </c>
      <c r="BK206" s="217">
        <f>ROUND(I206*H206,2)</f>
        <v>0</v>
      </c>
      <c r="BL206" s="18" t="s">
        <v>142</v>
      </c>
      <c r="BM206" s="216" t="s">
        <v>626</v>
      </c>
    </row>
    <row r="207" s="2" customFormat="1">
      <c r="A207" s="39"/>
      <c r="B207" s="40"/>
      <c r="C207" s="41"/>
      <c r="D207" s="218" t="s">
        <v>144</v>
      </c>
      <c r="E207" s="41"/>
      <c r="F207" s="219" t="s">
        <v>547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144</v>
      </c>
      <c r="AU207" s="18" t="s">
        <v>84</v>
      </c>
    </row>
    <row r="208" s="2" customFormat="1">
      <c r="A208" s="39"/>
      <c r="B208" s="40"/>
      <c r="C208" s="41"/>
      <c r="D208" s="223" t="s">
        <v>146</v>
      </c>
      <c r="E208" s="41"/>
      <c r="F208" s="224" t="s">
        <v>548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146</v>
      </c>
      <c r="AU208" s="18" t="s">
        <v>84</v>
      </c>
    </row>
    <row r="209" s="13" customFormat="1">
      <c r="A209" s="13"/>
      <c r="B209" s="225"/>
      <c r="C209" s="226"/>
      <c r="D209" s="223" t="s">
        <v>148</v>
      </c>
      <c r="E209" s="227" t="s">
        <v>19</v>
      </c>
      <c r="F209" s="228" t="s">
        <v>549</v>
      </c>
      <c r="G209" s="226"/>
      <c r="H209" s="229">
        <v>0.041000000000000002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148</v>
      </c>
      <c r="AU209" s="235" t="s">
        <v>84</v>
      </c>
      <c r="AV209" s="13" t="s">
        <v>84</v>
      </c>
      <c r="AW209" s="13" t="s">
        <v>35</v>
      </c>
      <c r="AX209" s="13" t="s">
        <v>82</v>
      </c>
      <c r="AY209" s="235" t="s">
        <v>136</v>
      </c>
    </row>
    <row r="210" s="2" customFormat="1" ht="21.75" customHeight="1">
      <c r="A210" s="39"/>
      <c r="B210" s="40"/>
      <c r="C210" s="205" t="s">
        <v>520</v>
      </c>
      <c r="D210" s="205" t="s">
        <v>137</v>
      </c>
      <c r="E210" s="206" t="s">
        <v>550</v>
      </c>
      <c r="F210" s="207" t="s">
        <v>551</v>
      </c>
      <c r="G210" s="208" t="s">
        <v>301</v>
      </c>
      <c r="H210" s="209">
        <v>24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45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142</v>
      </c>
      <c r="AT210" s="216" t="s">
        <v>137</v>
      </c>
      <c r="AU210" s="216" t="s">
        <v>84</v>
      </c>
      <c r="AY210" s="18" t="s">
        <v>136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82</v>
      </c>
      <c r="BK210" s="217">
        <f>ROUND(I210*H210,2)</f>
        <v>0</v>
      </c>
      <c r="BL210" s="18" t="s">
        <v>142</v>
      </c>
      <c r="BM210" s="216" t="s">
        <v>627</v>
      </c>
    </row>
    <row r="211" s="15" customFormat="1">
      <c r="A211" s="15"/>
      <c r="B211" s="264"/>
      <c r="C211" s="265"/>
      <c r="D211" s="223" t="s">
        <v>148</v>
      </c>
      <c r="E211" s="266" t="s">
        <v>19</v>
      </c>
      <c r="F211" s="267" t="s">
        <v>553</v>
      </c>
      <c r="G211" s="265"/>
      <c r="H211" s="266" t="s">
        <v>19</v>
      </c>
      <c r="I211" s="268"/>
      <c r="J211" s="265"/>
      <c r="K211" s="265"/>
      <c r="L211" s="269"/>
      <c r="M211" s="270"/>
      <c r="N211" s="271"/>
      <c r="O211" s="271"/>
      <c r="P211" s="271"/>
      <c r="Q211" s="271"/>
      <c r="R211" s="271"/>
      <c r="S211" s="271"/>
      <c r="T211" s="272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3" t="s">
        <v>148</v>
      </c>
      <c r="AU211" s="273" t="s">
        <v>84</v>
      </c>
      <c r="AV211" s="15" t="s">
        <v>82</v>
      </c>
      <c r="AW211" s="15" t="s">
        <v>35</v>
      </c>
      <c r="AX211" s="15" t="s">
        <v>74</v>
      </c>
      <c r="AY211" s="273" t="s">
        <v>136</v>
      </c>
    </row>
    <row r="212" s="13" customFormat="1">
      <c r="A212" s="13"/>
      <c r="B212" s="225"/>
      <c r="C212" s="226"/>
      <c r="D212" s="223" t="s">
        <v>148</v>
      </c>
      <c r="E212" s="227" t="s">
        <v>19</v>
      </c>
      <c r="F212" s="228" t="s">
        <v>554</v>
      </c>
      <c r="G212" s="226"/>
      <c r="H212" s="229">
        <v>23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148</v>
      </c>
      <c r="AU212" s="235" t="s">
        <v>84</v>
      </c>
      <c r="AV212" s="13" t="s">
        <v>84</v>
      </c>
      <c r="AW212" s="13" t="s">
        <v>35</v>
      </c>
      <c r="AX212" s="13" t="s">
        <v>74</v>
      </c>
      <c r="AY212" s="235" t="s">
        <v>136</v>
      </c>
    </row>
    <row r="213" s="15" customFormat="1">
      <c r="A213" s="15"/>
      <c r="B213" s="264"/>
      <c r="C213" s="265"/>
      <c r="D213" s="223" t="s">
        <v>148</v>
      </c>
      <c r="E213" s="266" t="s">
        <v>19</v>
      </c>
      <c r="F213" s="267" t="s">
        <v>555</v>
      </c>
      <c r="G213" s="265"/>
      <c r="H213" s="266" t="s">
        <v>19</v>
      </c>
      <c r="I213" s="268"/>
      <c r="J213" s="265"/>
      <c r="K213" s="265"/>
      <c r="L213" s="269"/>
      <c r="M213" s="270"/>
      <c r="N213" s="271"/>
      <c r="O213" s="271"/>
      <c r="P213" s="271"/>
      <c r="Q213" s="271"/>
      <c r="R213" s="271"/>
      <c r="S213" s="271"/>
      <c r="T213" s="272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3" t="s">
        <v>148</v>
      </c>
      <c r="AU213" s="273" t="s">
        <v>84</v>
      </c>
      <c r="AV213" s="15" t="s">
        <v>82</v>
      </c>
      <c r="AW213" s="15" t="s">
        <v>35</v>
      </c>
      <c r="AX213" s="15" t="s">
        <v>74</v>
      </c>
      <c r="AY213" s="273" t="s">
        <v>136</v>
      </c>
    </row>
    <row r="214" s="13" customFormat="1">
      <c r="A214" s="13"/>
      <c r="B214" s="225"/>
      <c r="C214" s="226"/>
      <c r="D214" s="223" t="s">
        <v>148</v>
      </c>
      <c r="E214" s="227" t="s">
        <v>19</v>
      </c>
      <c r="F214" s="228" t="s">
        <v>556</v>
      </c>
      <c r="G214" s="226"/>
      <c r="H214" s="229">
        <v>1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148</v>
      </c>
      <c r="AU214" s="235" t="s">
        <v>84</v>
      </c>
      <c r="AV214" s="13" t="s">
        <v>84</v>
      </c>
      <c r="AW214" s="13" t="s">
        <v>35</v>
      </c>
      <c r="AX214" s="13" t="s">
        <v>74</v>
      </c>
      <c r="AY214" s="235" t="s">
        <v>136</v>
      </c>
    </row>
    <row r="215" s="14" customFormat="1">
      <c r="A215" s="14"/>
      <c r="B215" s="236"/>
      <c r="C215" s="237"/>
      <c r="D215" s="223" t="s">
        <v>148</v>
      </c>
      <c r="E215" s="238" t="s">
        <v>19</v>
      </c>
      <c r="F215" s="239" t="s">
        <v>162</v>
      </c>
      <c r="G215" s="237"/>
      <c r="H215" s="240">
        <v>24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148</v>
      </c>
      <c r="AU215" s="246" t="s">
        <v>84</v>
      </c>
      <c r="AV215" s="14" t="s">
        <v>142</v>
      </c>
      <c r="AW215" s="14" t="s">
        <v>35</v>
      </c>
      <c r="AX215" s="14" t="s">
        <v>82</v>
      </c>
      <c r="AY215" s="246" t="s">
        <v>136</v>
      </c>
    </row>
    <row r="216" s="2" customFormat="1" ht="16.5" customHeight="1">
      <c r="A216" s="39"/>
      <c r="B216" s="40"/>
      <c r="C216" s="250" t="s">
        <v>628</v>
      </c>
      <c r="D216" s="250" t="s">
        <v>358</v>
      </c>
      <c r="E216" s="251" t="s">
        <v>383</v>
      </c>
      <c r="F216" s="252" t="s">
        <v>384</v>
      </c>
      <c r="G216" s="253" t="s">
        <v>301</v>
      </c>
      <c r="H216" s="254">
        <v>23</v>
      </c>
      <c r="I216" s="255"/>
      <c r="J216" s="256">
        <f>ROUND(I216*H216,2)</f>
        <v>0</v>
      </c>
      <c r="K216" s="252" t="s">
        <v>19</v>
      </c>
      <c r="L216" s="257"/>
      <c r="M216" s="258" t="s">
        <v>19</v>
      </c>
      <c r="N216" s="259" t="s">
        <v>45</v>
      </c>
      <c r="O216" s="85"/>
      <c r="P216" s="214">
        <f>O216*H216</f>
        <v>0</v>
      </c>
      <c r="Q216" s="214">
        <v>0.0050000000000000001</v>
      </c>
      <c r="R216" s="214">
        <f>Q216*H216</f>
        <v>0.11500000000000001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190</v>
      </c>
      <c r="AT216" s="216" t="s">
        <v>358</v>
      </c>
      <c r="AU216" s="216" t="s">
        <v>84</v>
      </c>
      <c r="AY216" s="18" t="s">
        <v>136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82</v>
      </c>
      <c r="BK216" s="217">
        <f>ROUND(I216*H216,2)</f>
        <v>0</v>
      </c>
      <c r="BL216" s="18" t="s">
        <v>142</v>
      </c>
      <c r="BM216" s="216" t="s">
        <v>629</v>
      </c>
    </row>
    <row r="217" s="13" customFormat="1">
      <c r="A217" s="13"/>
      <c r="B217" s="225"/>
      <c r="C217" s="226"/>
      <c r="D217" s="223" t="s">
        <v>148</v>
      </c>
      <c r="E217" s="227" t="s">
        <v>19</v>
      </c>
      <c r="F217" s="228" t="s">
        <v>558</v>
      </c>
      <c r="G217" s="226"/>
      <c r="H217" s="229">
        <v>23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148</v>
      </c>
      <c r="AU217" s="235" t="s">
        <v>84</v>
      </c>
      <c r="AV217" s="13" t="s">
        <v>84</v>
      </c>
      <c r="AW217" s="13" t="s">
        <v>35</v>
      </c>
      <c r="AX217" s="13" t="s">
        <v>82</v>
      </c>
      <c r="AY217" s="235" t="s">
        <v>136</v>
      </c>
    </row>
    <row r="218" s="2" customFormat="1" ht="16.5" customHeight="1">
      <c r="A218" s="39"/>
      <c r="B218" s="40"/>
      <c r="C218" s="250" t="s">
        <v>630</v>
      </c>
      <c r="D218" s="250" t="s">
        <v>358</v>
      </c>
      <c r="E218" s="251" t="s">
        <v>397</v>
      </c>
      <c r="F218" s="252" t="s">
        <v>398</v>
      </c>
      <c r="G218" s="253" t="s">
        <v>301</v>
      </c>
      <c r="H218" s="254">
        <v>1</v>
      </c>
      <c r="I218" s="255"/>
      <c r="J218" s="256">
        <f>ROUND(I218*H218,2)</f>
        <v>0</v>
      </c>
      <c r="K218" s="252" t="s">
        <v>19</v>
      </c>
      <c r="L218" s="257"/>
      <c r="M218" s="258" t="s">
        <v>19</v>
      </c>
      <c r="N218" s="259" t="s">
        <v>45</v>
      </c>
      <c r="O218" s="85"/>
      <c r="P218" s="214">
        <f>O218*H218</f>
        <v>0</v>
      </c>
      <c r="Q218" s="214">
        <v>0.0070000000000000001</v>
      </c>
      <c r="R218" s="214">
        <f>Q218*H218</f>
        <v>0.0070000000000000001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190</v>
      </c>
      <c r="AT218" s="216" t="s">
        <v>358</v>
      </c>
      <c r="AU218" s="216" t="s">
        <v>84</v>
      </c>
      <c r="AY218" s="18" t="s">
        <v>136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82</v>
      </c>
      <c r="BK218" s="217">
        <f>ROUND(I218*H218,2)</f>
        <v>0</v>
      </c>
      <c r="BL218" s="18" t="s">
        <v>142</v>
      </c>
      <c r="BM218" s="216" t="s">
        <v>631</v>
      </c>
    </row>
    <row r="219" s="13" customFormat="1">
      <c r="A219" s="13"/>
      <c r="B219" s="225"/>
      <c r="C219" s="226"/>
      <c r="D219" s="223" t="s">
        <v>148</v>
      </c>
      <c r="E219" s="227" t="s">
        <v>19</v>
      </c>
      <c r="F219" s="228" t="s">
        <v>560</v>
      </c>
      <c r="G219" s="226"/>
      <c r="H219" s="229">
        <v>1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148</v>
      </c>
      <c r="AU219" s="235" t="s">
        <v>84</v>
      </c>
      <c r="AV219" s="13" t="s">
        <v>84</v>
      </c>
      <c r="AW219" s="13" t="s">
        <v>35</v>
      </c>
      <c r="AX219" s="13" t="s">
        <v>82</v>
      </c>
      <c r="AY219" s="235" t="s">
        <v>136</v>
      </c>
    </row>
    <row r="220" s="2" customFormat="1" ht="16.5" customHeight="1">
      <c r="A220" s="39"/>
      <c r="B220" s="40"/>
      <c r="C220" s="205" t="s">
        <v>632</v>
      </c>
      <c r="D220" s="205" t="s">
        <v>137</v>
      </c>
      <c r="E220" s="206" t="s">
        <v>561</v>
      </c>
      <c r="F220" s="207" t="s">
        <v>562</v>
      </c>
      <c r="G220" s="208" t="s">
        <v>301</v>
      </c>
      <c r="H220" s="209">
        <v>22</v>
      </c>
      <c r="I220" s="210"/>
      <c r="J220" s="211">
        <f>ROUND(I220*H220,2)</f>
        <v>0</v>
      </c>
      <c r="K220" s="207" t="s">
        <v>19</v>
      </c>
      <c r="L220" s="45"/>
      <c r="M220" s="212" t="s">
        <v>19</v>
      </c>
      <c r="N220" s="213" t="s">
        <v>45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142</v>
      </c>
      <c r="AT220" s="216" t="s">
        <v>137</v>
      </c>
      <c r="AU220" s="216" t="s">
        <v>84</v>
      </c>
      <c r="AY220" s="18" t="s">
        <v>136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82</v>
      </c>
      <c r="BK220" s="217">
        <f>ROUND(I220*H220,2)</f>
        <v>0</v>
      </c>
      <c r="BL220" s="18" t="s">
        <v>142</v>
      </c>
      <c r="BM220" s="216" t="s">
        <v>633</v>
      </c>
    </row>
    <row r="221" s="15" customFormat="1">
      <c r="A221" s="15"/>
      <c r="B221" s="264"/>
      <c r="C221" s="265"/>
      <c r="D221" s="223" t="s">
        <v>148</v>
      </c>
      <c r="E221" s="266" t="s">
        <v>19</v>
      </c>
      <c r="F221" s="267" t="s">
        <v>564</v>
      </c>
      <c r="G221" s="265"/>
      <c r="H221" s="266" t="s">
        <v>19</v>
      </c>
      <c r="I221" s="268"/>
      <c r="J221" s="265"/>
      <c r="K221" s="265"/>
      <c r="L221" s="269"/>
      <c r="M221" s="270"/>
      <c r="N221" s="271"/>
      <c r="O221" s="271"/>
      <c r="P221" s="271"/>
      <c r="Q221" s="271"/>
      <c r="R221" s="271"/>
      <c r="S221" s="271"/>
      <c r="T221" s="27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3" t="s">
        <v>148</v>
      </c>
      <c r="AU221" s="273" t="s">
        <v>84</v>
      </c>
      <c r="AV221" s="15" t="s">
        <v>82</v>
      </c>
      <c r="AW221" s="15" t="s">
        <v>35</v>
      </c>
      <c r="AX221" s="15" t="s">
        <v>74</v>
      </c>
      <c r="AY221" s="273" t="s">
        <v>136</v>
      </c>
    </row>
    <row r="222" s="13" customFormat="1">
      <c r="A222" s="13"/>
      <c r="B222" s="225"/>
      <c r="C222" s="226"/>
      <c r="D222" s="223" t="s">
        <v>148</v>
      </c>
      <c r="E222" s="227" t="s">
        <v>19</v>
      </c>
      <c r="F222" s="228" t="s">
        <v>565</v>
      </c>
      <c r="G222" s="226"/>
      <c r="H222" s="229">
        <v>22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148</v>
      </c>
      <c r="AU222" s="235" t="s">
        <v>84</v>
      </c>
      <c r="AV222" s="13" t="s">
        <v>84</v>
      </c>
      <c r="AW222" s="13" t="s">
        <v>35</v>
      </c>
      <c r="AX222" s="13" t="s">
        <v>82</v>
      </c>
      <c r="AY222" s="235" t="s">
        <v>136</v>
      </c>
    </row>
    <row r="223" s="2" customFormat="1" ht="16.5" customHeight="1">
      <c r="A223" s="39"/>
      <c r="B223" s="40"/>
      <c r="C223" s="250" t="s">
        <v>634</v>
      </c>
      <c r="D223" s="250" t="s">
        <v>358</v>
      </c>
      <c r="E223" s="251" t="s">
        <v>359</v>
      </c>
      <c r="F223" s="252" t="s">
        <v>360</v>
      </c>
      <c r="G223" s="253" t="s">
        <v>301</v>
      </c>
      <c r="H223" s="254">
        <v>72</v>
      </c>
      <c r="I223" s="255"/>
      <c r="J223" s="256">
        <f>ROUND(I223*H223,2)</f>
        <v>0</v>
      </c>
      <c r="K223" s="252" t="s">
        <v>19</v>
      </c>
      <c r="L223" s="257"/>
      <c r="M223" s="258" t="s">
        <v>19</v>
      </c>
      <c r="N223" s="259" t="s">
        <v>45</v>
      </c>
      <c r="O223" s="85"/>
      <c r="P223" s="214">
        <f>O223*H223</f>
        <v>0</v>
      </c>
      <c r="Q223" s="214">
        <v>0.002</v>
      </c>
      <c r="R223" s="214">
        <f>Q223*H223</f>
        <v>0.14400000000000002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190</v>
      </c>
      <c r="AT223" s="216" t="s">
        <v>358</v>
      </c>
      <c r="AU223" s="216" t="s">
        <v>84</v>
      </c>
      <c r="AY223" s="18" t="s">
        <v>136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82</v>
      </c>
      <c r="BK223" s="217">
        <f>ROUND(I223*H223,2)</f>
        <v>0</v>
      </c>
      <c r="BL223" s="18" t="s">
        <v>142</v>
      </c>
      <c r="BM223" s="216" t="s">
        <v>635</v>
      </c>
    </row>
    <row r="224" s="13" customFormat="1">
      <c r="A224" s="13"/>
      <c r="B224" s="225"/>
      <c r="C224" s="226"/>
      <c r="D224" s="223" t="s">
        <v>148</v>
      </c>
      <c r="E224" s="227" t="s">
        <v>19</v>
      </c>
      <c r="F224" s="228" t="s">
        <v>567</v>
      </c>
      <c r="G224" s="226"/>
      <c r="H224" s="229">
        <v>72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148</v>
      </c>
      <c r="AU224" s="235" t="s">
        <v>84</v>
      </c>
      <c r="AV224" s="13" t="s">
        <v>84</v>
      </c>
      <c r="AW224" s="13" t="s">
        <v>35</v>
      </c>
      <c r="AX224" s="13" t="s">
        <v>82</v>
      </c>
      <c r="AY224" s="235" t="s">
        <v>136</v>
      </c>
    </row>
    <row r="225" s="2" customFormat="1" ht="16.5" customHeight="1">
      <c r="A225" s="39"/>
      <c r="B225" s="40"/>
      <c r="C225" s="205" t="s">
        <v>636</v>
      </c>
      <c r="D225" s="205" t="s">
        <v>137</v>
      </c>
      <c r="E225" s="206" t="s">
        <v>449</v>
      </c>
      <c r="F225" s="207" t="s">
        <v>450</v>
      </c>
      <c r="G225" s="208" t="s">
        <v>140</v>
      </c>
      <c r="H225" s="209">
        <v>708</v>
      </c>
      <c r="I225" s="210"/>
      <c r="J225" s="211">
        <f>ROUND(I225*H225,2)</f>
        <v>0</v>
      </c>
      <c r="K225" s="207" t="s">
        <v>141</v>
      </c>
      <c r="L225" s="45"/>
      <c r="M225" s="212" t="s">
        <v>19</v>
      </c>
      <c r="N225" s="213" t="s">
        <v>45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142</v>
      </c>
      <c r="AT225" s="216" t="s">
        <v>137</v>
      </c>
      <c r="AU225" s="216" t="s">
        <v>84</v>
      </c>
      <c r="AY225" s="18" t="s">
        <v>136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82</v>
      </c>
      <c r="BK225" s="217">
        <f>ROUND(I225*H225,2)</f>
        <v>0</v>
      </c>
      <c r="BL225" s="18" t="s">
        <v>142</v>
      </c>
      <c r="BM225" s="216" t="s">
        <v>637</v>
      </c>
    </row>
    <row r="226" s="2" customFormat="1">
      <c r="A226" s="39"/>
      <c r="B226" s="40"/>
      <c r="C226" s="41"/>
      <c r="D226" s="218" t="s">
        <v>144</v>
      </c>
      <c r="E226" s="41"/>
      <c r="F226" s="219" t="s">
        <v>452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144</v>
      </c>
      <c r="AU226" s="18" t="s">
        <v>84</v>
      </c>
    </row>
    <row r="227" s="2" customFormat="1">
      <c r="A227" s="39"/>
      <c r="B227" s="40"/>
      <c r="C227" s="41"/>
      <c r="D227" s="223" t="s">
        <v>146</v>
      </c>
      <c r="E227" s="41"/>
      <c r="F227" s="224" t="s">
        <v>569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146</v>
      </c>
      <c r="AU227" s="18" t="s">
        <v>84</v>
      </c>
    </row>
    <row r="228" s="13" customFormat="1">
      <c r="A228" s="13"/>
      <c r="B228" s="225"/>
      <c r="C228" s="226"/>
      <c r="D228" s="223" t="s">
        <v>148</v>
      </c>
      <c r="E228" s="227" t="s">
        <v>19</v>
      </c>
      <c r="F228" s="228" t="s">
        <v>453</v>
      </c>
      <c r="G228" s="226"/>
      <c r="H228" s="229">
        <v>708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148</v>
      </c>
      <c r="AU228" s="235" t="s">
        <v>84</v>
      </c>
      <c r="AV228" s="13" t="s">
        <v>84</v>
      </c>
      <c r="AW228" s="13" t="s">
        <v>35</v>
      </c>
      <c r="AX228" s="13" t="s">
        <v>82</v>
      </c>
      <c r="AY228" s="235" t="s">
        <v>136</v>
      </c>
    </row>
    <row r="229" s="2" customFormat="1" ht="16.5" customHeight="1">
      <c r="A229" s="39"/>
      <c r="B229" s="40"/>
      <c r="C229" s="250" t="s">
        <v>638</v>
      </c>
      <c r="D229" s="250" t="s">
        <v>358</v>
      </c>
      <c r="E229" s="251" t="s">
        <v>455</v>
      </c>
      <c r="F229" s="252" t="s">
        <v>456</v>
      </c>
      <c r="G229" s="253" t="s">
        <v>185</v>
      </c>
      <c r="H229" s="254">
        <v>35.399999999999999</v>
      </c>
      <c r="I229" s="255"/>
      <c r="J229" s="256">
        <f>ROUND(I229*H229,2)</f>
        <v>0</v>
      </c>
      <c r="K229" s="252" t="s">
        <v>19</v>
      </c>
      <c r="L229" s="257"/>
      <c r="M229" s="258" t="s">
        <v>19</v>
      </c>
      <c r="N229" s="259" t="s">
        <v>45</v>
      </c>
      <c r="O229" s="85"/>
      <c r="P229" s="214">
        <f>O229*H229</f>
        <v>0</v>
      </c>
      <c r="Q229" s="214">
        <v>0.25</v>
      </c>
      <c r="R229" s="214">
        <f>Q229*H229</f>
        <v>8.8499999999999996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190</v>
      </c>
      <c r="AT229" s="216" t="s">
        <v>358</v>
      </c>
      <c r="AU229" s="216" t="s">
        <v>84</v>
      </c>
      <c r="AY229" s="18" t="s">
        <v>136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82</v>
      </c>
      <c r="BK229" s="217">
        <f>ROUND(I229*H229,2)</f>
        <v>0</v>
      </c>
      <c r="BL229" s="18" t="s">
        <v>142</v>
      </c>
      <c r="BM229" s="216" t="s">
        <v>639</v>
      </c>
    </row>
    <row r="230" s="13" customFormat="1">
      <c r="A230" s="13"/>
      <c r="B230" s="225"/>
      <c r="C230" s="226"/>
      <c r="D230" s="223" t="s">
        <v>148</v>
      </c>
      <c r="E230" s="227" t="s">
        <v>19</v>
      </c>
      <c r="F230" s="228" t="s">
        <v>571</v>
      </c>
      <c r="G230" s="226"/>
      <c r="H230" s="229">
        <v>24.5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148</v>
      </c>
      <c r="AU230" s="235" t="s">
        <v>84</v>
      </c>
      <c r="AV230" s="13" t="s">
        <v>84</v>
      </c>
      <c r="AW230" s="13" t="s">
        <v>35</v>
      </c>
      <c r="AX230" s="13" t="s">
        <v>74</v>
      </c>
      <c r="AY230" s="235" t="s">
        <v>136</v>
      </c>
    </row>
    <row r="231" s="13" customFormat="1">
      <c r="A231" s="13"/>
      <c r="B231" s="225"/>
      <c r="C231" s="226"/>
      <c r="D231" s="223" t="s">
        <v>148</v>
      </c>
      <c r="E231" s="227" t="s">
        <v>19</v>
      </c>
      <c r="F231" s="228" t="s">
        <v>572</v>
      </c>
      <c r="G231" s="226"/>
      <c r="H231" s="229">
        <v>10.9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148</v>
      </c>
      <c r="AU231" s="235" t="s">
        <v>84</v>
      </c>
      <c r="AV231" s="13" t="s">
        <v>84</v>
      </c>
      <c r="AW231" s="13" t="s">
        <v>35</v>
      </c>
      <c r="AX231" s="13" t="s">
        <v>74</v>
      </c>
      <c r="AY231" s="235" t="s">
        <v>136</v>
      </c>
    </row>
    <row r="232" s="14" customFormat="1">
      <c r="A232" s="14"/>
      <c r="B232" s="236"/>
      <c r="C232" s="237"/>
      <c r="D232" s="223" t="s">
        <v>148</v>
      </c>
      <c r="E232" s="238" t="s">
        <v>19</v>
      </c>
      <c r="F232" s="239" t="s">
        <v>162</v>
      </c>
      <c r="G232" s="237"/>
      <c r="H232" s="240">
        <v>35.399999999999999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148</v>
      </c>
      <c r="AU232" s="246" t="s">
        <v>84</v>
      </c>
      <c r="AV232" s="14" t="s">
        <v>142</v>
      </c>
      <c r="AW232" s="14" t="s">
        <v>35</v>
      </c>
      <c r="AX232" s="14" t="s">
        <v>82</v>
      </c>
      <c r="AY232" s="246" t="s">
        <v>136</v>
      </c>
    </row>
    <row r="233" s="2" customFormat="1" ht="16.5" customHeight="1">
      <c r="A233" s="39"/>
      <c r="B233" s="40"/>
      <c r="C233" s="205" t="s">
        <v>640</v>
      </c>
      <c r="D233" s="205" t="s">
        <v>137</v>
      </c>
      <c r="E233" s="206" t="s">
        <v>573</v>
      </c>
      <c r="F233" s="207" t="s">
        <v>574</v>
      </c>
      <c r="G233" s="208" t="s">
        <v>140</v>
      </c>
      <c r="H233" s="209">
        <v>92</v>
      </c>
      <c r="I233" s="210"/>
      <c r="J233" s="211">
        <f>ROUND(I233*H233,2)</f>
        <v>0</v>
      </c>
      <c r="K233" s="207" t="s">
        <v>141</v>
      </c>
      <c r="L233" s="45"/>
      <c r="M233" s="212" t="s">
        <v>19</v>
      </c>
      <c r="N233" s="213" t="s">
        <v>45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142</v>
      </c>
      <c r="AT233" s="216" t="s">
        <v>137</v>
      </c>
      <c r="AU233" s="216" t="s">
        <v>84</v>
      </c>
      <c r="AY233" s="18" t="s">
        <v>136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82</v>
      </c>
      <c r="BK233" s="217">
        <f>ROUND(I233*H233,2)</f>
        <v>0</v>
      </c>
      <c r="BL233" s="18" t="s">
        <v>142</v>
      </c>
      <c r="BM233" s="216" t="s">
        <v>641</v>
      </c>
    </row>
    <row r="234" s="2" customFormat="1">
      <c r="A234" s="39"/>
      <c r="B234" s="40"/>
      <c r="C234" s="41"/>
      <c r="D234" s="218" t="s">
        <v>144</v>
      </c>
      <c r="E234" s="41"/>
      <c r="F234" s="219" t="s">
        <v>576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144</v>
      </c>
      <c r="AU234" s="18" t="s">
        <v>84</v>
      </c>
    </row>
    <row r="235" s="2" customFormat="1">
      <c r="A235" s="39"/>
      <c r="B235" s="40"/>
      <c r="C235" s="41"/>
      <c r="D235" s="223" t="s">
        <v>146</v>
      </c>
      <c r="E235" s="41"/>
      <c r="F235" s="224" t="s">
        <v>577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146</v>
      </c>
      <c r="AU235" s="18" t="s">
        <v>84</v>
      </c>
    </row>
    <row r="236" s="13" customFormat="1">
      <c r="A236" s="13"/>
      <c r="B236" s="225"/>
      <c r="C236" s="226"/>
      <c r="D236" s="223" t="s">
        <v>148</v>
      </c>
      <c r="E236" s="227" t="s">
        <v>19</v>
      </c>
      <c r="F236" s="228" t="s">
        <v>578</v>
      </c>
      <c r="G236" s="226"/>
      <c r="H236" s="229">
        <v>92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148</v>
      </c>
      <c r="AU236" s="235" t="s">
        <v>84</v>
      </c>
      <c r="AV236" s="13" t="s">
        <v>84</v>
      </c>
      <c r="AW236" s="13" t="s">
        <v>35</v>
      </c>
      <c r="AX236" s="13" t="s">
        <v>82</v>
      </c>
      <c r="AY236" s="235" t="s">
        <v>136</v>
      </c>
    </row>
    <row r="237" s="2" customFormat="1" ht="16.5" customHeight="1">
      <c r="A237" s="39"/>
      <c r="B237" s="40"/>
      <c r="C237" s="205" t="s">
        <v>642</v>
      </c>
      <c r="D237" s="205" t="s">
        <v>137</v>
      </c>
      <c r="E237" s="206" t="s">
        <v>579</v>
      </c>
      <c r="F237" s="207" t="s">
        <v>580</v>
      </c>
      <c r="G237" s="208" t="s">
        <v>185</v>
      </c>
      <c r="H237" s="209">
        <v>113.28</v>
      </c>
      <c r="I237" s="210"/>
      <c r="J237" s="211">
        <f>ROUND(I237*H237,2)</f>
        <v>0</v>
      </c>
      <c r="K237" s="207" t="s">
        <v>141</v>
      </c>
      <c r="L237" s="45"/>
      <c r="M237" s="212" t="s">
        <v>19</v>
      </c>
      <c r="N237" s="213" t="s">
        <v>45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142</v>
      </c>
      <c r="AT237" s="216" t="s">
        <v>137</v>
      </c>
      <c r="AU237" s="216" t="s">
        <v>84</v>
      </c>
      <c r="AY237" s="18" t="s">
        <v>136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82</v>
      </c>
      <c r="BK237" s="217">
        <f>ROUND(I237*H237,2)</f>
        <v>0</v>
      </c>
      <c r="BL237" s="18" t="s">
        <v>142</v>
      </c>
      <c r="BM237" s="216" t="s">
        <v>643</v>
      </c>
    </row>
    <row r="238" s="2" customFormat="1">
      <c r="A238" s="39"/>
      <c r="B238" s="40"/>
      <c r="C238" s="41"/>
      <c r="D238" s="218" t="s">
        <v>144</v>
      </c>
      <c r="E238" s="41"/>
      <c r="F238" s="219" t="s">
        <v>582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144</v>
      </c>
      <c r="AU238" s="18" t="s">
        <v>84</v>
      </c>
    </row>
    <row r="239" s="13" customFormat="1">
      <c r="A239" s="13"/>
      <c r="B239" s="225"/>
      <c r="C239" s="226"/>
      <c r="D239" s="223" t="s">
        <v>148</v>
      </c>
      <c r="E239" s="227" t="s">
        <v>19</v>
      </c>
      <c r="F239" s="228" t="s">
        <v>583</v>
      </c>
      <c r="G239" s="226"/>
      <c r="H239" s="229">
        <v>78.400000000000006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148</v>
      </c>
      <c r="AU239" s="235" t="s">
        <v>84</v>
      </c>
      <c r="AV239" s="13" t="s">
        <v>84</v>
      </c>
      <c r="AW239" s="13" t="s">
        <v>35</v>
      </c>
      <c r="AX239" s="13" t="s">
        <v>74</v>
      </c>
      <c r="AY239" s="235" t="s">
        <v>136</v>
      </c>
    </row>
    <row r="240" s="13" customFormat="1">
      <c r="A240" s="13"/>
      <c r="B240" s="225"/>
      <c r="C240" s="226"/>
      <c r="D240" s="223" t="s">
        <v>148</v>
      </c>
      <c r="E240" s="227" t="s">
        <v>19</v>
      </c>
      <c r="F240" s="228" t="s">
        <v>584</v>
      </c>
      <c r="G240" s="226"/>
      <c r="H240" s="229">
        <v>34.880000000000003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148</v>
      </c>
      <c r="AU240" s="235" t="s">
        <v>84</v>
      </c>
      <c r="AV240" s="13" t="s">
        <v>84</v>
      </c>
      <c r="AW240" s="13" t="s">
        <v>35</v>
      </c>
      <c r="AX240" s="13" t="s">
        <v>74</v>
      </c>
      <c r="AY240" s="235" t="s">
        <v>136</v>
      </c>
    </row>
    <row r="241" s="14" customFormat="1">
      <c r="A241" s="14"/>
      <c r="B241" s="236"/>
      <c r="C241" s="237"/>
      <c r="D241" s="223" t="s">
        <v>148</v>
      </c>
      <c r="E241" s="238" t="s">
        <v>19</v>
      </c>
      <c r="F241" s="239" t="s">
        <v>162</v>
      </c>
      <c r="G241" s="237"/>
      <c r="H241" s="240">
        <v>113.28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148</v>
      </c>
      <c r="AU241" s="246" t="s">
        <v>84</v>
      </c>
      <c r="AV241" s="14" t="s">
        <v>142</v>
      </c>
      <c r="AW241" s="14" t="s">
        <v>35</v>
      </c>
      <c r="AX241" s="14" t="s">
        <v>82</v>
      </c>
      <c r="AY241" s="246" t="s">
        <v>136</v>
      </c>
    </row>
    <row r="242" s="2" customFormat="1" ht="16.5" customHeight="1">
      <c r="A242" s="39"/>
      <c r="B242" s="40"/>
      <c r="C242" s="205" t="s">
        <v>644</v>
      </c>
      <c r="D242" s="205" t="s">
        <v>137</v>
      </c>
      <c r="E242" s="206" t="s">
        <v>585</v>
      </c>
      <c r="F242" s="207" t="s">
        <v>586</v>
      </c>
      <c r="G242" s="208" t="s">
        <v>185</v>
      </c>
      <c r="H242" s="209">
        <v>113.28</v>
      </c>
      <c r="I242" s="210"/>
      <c r="J242" s="211">
        <f>ROUND(I242*H242,2)</f>
        <v>0</v>
      </c>
      <c r="K242" s="207" t="s">
        <v>141</v>
      </c>
      <c r="L242" s="45"/>
      <c r="M242" s="212" t="s">
        <v>19</v>
      </c>
      <c r="N242" s="213" t="s">
        <v>45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142</v>
      </c>
      <c r="AT242" s="216" t="s">
        <v>137</v>
      </c>
      <c r="AU242" s="216" t="s">
        <v>84</v>
      </c>
      <c r="AY242" s="18" t="s">
        <v>136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82</v>
      </c>
      <c r="BK242" s="217">
        <f>ROUND(I242*H242,2)</f>
        <v>0</v>
      </c>
      <c r="BL242" s="18" t="s">
        <v>142</v>
      </c>
      <c r="BM242" s="216" t="s">
        <v>645</v>
      </c>
    </row>
    <row r="243" s="2" customFormat="1">
      <c r="A243" s="39"/>
      <c r="B243" s="40"/>
      <c r="C243" s="41"/>
      <c r="D243" s="218" t="s">
        <v>144</v>
      </c>
      <c r="E243" s="41"/>
      <c r="F243" s="219" t="s">
        <v>588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144</v>
      </c>
      <c r="AU243" s="18" t="s">
        <v>84</v>
      </c>
    </row>
    <row r="244" s="2" customFormat="1" ht="16.5" customHeight="1">
      <c r="A244" s="39"/>
      <c r="B244" s="40"/>
      <c r="C244" s="205" t="s">
        <v>646</v>
      </c>
      <c r="D244" s="205" t="s">
        <v>137</v>
      </c>
      <c r="E244" s="206" t="s">
        <v>589</v>
      </c>
      <c r="F244" s="207" t="s">
        <v>590</v>
      </c>
      <c r="G244" s="208" t="s">
        <v>185</v>
      </c>
      <c r="H244" s="209">
        <v>339.83999999999997</v>
      </c>
      <c r="I244" s="210"/>
      <c r="J244" s="211">
        <f>ROUND(I244*H244,2)</f>
        <v>0</v>
      </c>
      <c r="K244" s="207" t="s">
        <v>141</v>
      </c>
      <c r="L244" s="45"/>
      <c r="M244" s="212" t="s">
        <v>19</v>
      </c>
      <c r="N244" s="213" t="s">
        <v>45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142</v>
      </c>
      <c r="AT244" s="216" t="s">
        <v>137</v>
      </c>
      <c r="AU244" s="216" t="s">
        <v>84</v>
      </c>
      <c r="AY244" s="18" t="s">
        <v>136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82</v>
      </c>
      <c r="BK244" s="217">
        <f>ROUND(I244*H244,2)</f>
        <v>0</v>
      </c>
      <c r="BL244" s="18" t="s">
        <v>142</v>
      </c>
      <c r="BM244" s="216" t="s">
        <v>647</v>
      </c>
    </row>
    <row r="245" s="2" customFormat="1">
      <c r="A245" s="39"/>
      <c r="B245" s="40"/>
      <c r="C245" s="41"/>
      <c r="D245" s="218" t="s">
        <v>144</v>
      </c>
      <c r="E245" s="41"/>
      <c r="F245" s="219" t="s">
        <v>592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144</v>
      </c>
      <c r="AU245" s="18" t="s">
        <v>84</v>
      </c>
    </row>
    <row r="246" s="13" customFormat="1">
      <c r="A246" s="13"/>
      <c r="B246" s="225"/>
      <c r="C246" s="226"/>
      <c r="D246" s="223" t="s">
        <v>148</v>
      </c>
      <c r="E246" s="227" t="s">
        <v>19</v>
      </c>
      <c r="F246" s="228" t="s">
        <v>593</v>
      </c>
      <c r="G246" s="226"/>
      <c r="H246" s="229">
        <v>339.83999999999997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148</v>
      </c>
      <c r="AU246" s="235" t="s">
        <v>84</v>
      </c>
      <c r="AV246" s="13" t="s">
        <v>84</v>
      </c>
      <c r="AW246" s="13" t="s">
        <v>35</v>
      </c>
      <c r="AX246" s="13" t="s">
        <v>82</v>
      </c>
      <c r="AY246" s="235" t="s">
        <v>136</v>
      </c>
    </row>
    <row r="247" s="2" customFormat="1" ht="16.5" customHeight="1">
      <c r="A247" s="39"/>
      <c r="B247" s="40"/>
      <c r="C247" s="250" t="s">
        <v>648</v>
      </c>
      <c r="D247" s="250" t="s">
        <v>358</v>
      </c>
      <c r="E247" s="251" t="s">
        <v>594</v>
      </c>
      <c r="F247" s="252" t="s">
        <v>595</v>
      </c>
      <c r="G247" s="253" t="s">
        <v>185</v>
      </c>
      <c r="H247" s="254">
        <v>113.28</v>
      </c>
      <c r="I247" s="255"/>
      <c r="J247" s="256">
        <f>ROUND(I247*H247,2)</f>
        <v>0</v>
      </c>
      <c r="K247" s="252" t="s">
        <v>141</v>
      </c>
      <c r="L247" s="257"/>
      <c r="M247" s="258" t="s">
        <v>19</v>
      </c>
      <c r="N247" s="259" t="s">
        <v>45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190</v>
      </c>
      <c r="AT247" s="216" t="s">
        <v>358</v>
      </c>
      <c r="AU247" s="216" t="s">
        <v>84</v>
      </c>
      <c r="AY247" s="18" t="s">
        <v>136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82</v>
      </c>
      <c r="BK247" s="217">
        <f>ROUND(I247*H247,2)</f>
        <v>0</v>
      </c>
      <c r="BL247" s="18" t="s">
        <v>142</v>
      </c>
      <c r="BM247" s="216" t="s">
        <v>649</v>
      </c>
    </row>
    <row r="248" s="2" customFormat="1" ht="16.5" customHeight="1">
      <c r="A248" s="39"/>
      <c r="B248" s="40"/>
      <c r="C248" s="205" t="s">
        <v>650</v>
      </c>
      <c r="D248" s="205" t="s">
        <v>137</v>
      </c>
      <c r="E248" s="206" t="s">
        <v>597</v>
      </c>
      <c r="F248" s="207" t="s">
        <v>598</v>
      </c>
      <c r="G248" s="208" t="s">
        <v>464</v>
      </c>
      <c r="H248" s="209">
        <v>13284</v>
      </c>
      <c r="I248" s="210"/>
      <c r="J248" s="211">
        <f>ROUND(I248*H248,2)</f>
        <v>0</v>
      </c>
      <c r="K248" s="207" t="s">
        <v>19</v>
      </c>
      <c r="L248" s="45"/>
      <c r="M248" s="212" t="s">
        <v>19</v>
      </c>
      <c r="N248" s="213" t="s">
        <v>45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142</v>
      </c>
      <c r="AT248" s="216" t="s">
        <v>137</v>
      </c>
      <c r="AU248" s="216" t="s">
        <v>84</v>
      </c>
      <c r="AY248" s="18" t="s">
        <v>136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82</v>
      </c>
      <c r="BK248" s="217">
        <f>ROUND(I248*H248,2)</f>
        <v>0</v>
      </c>
      <c r="BL248" s="18" t="s">
        <v>142</v>
      </c>
      <c r="BM248" s="216" t="s">
        <v>651</v>
      </c>
    </row>
    <row r="249" s="2" customFormat="1">
      <c r="A249" s="39"/>
      <c r="B249" s="40"/>
      <c r="C249" s="41"/>
      <c r="D249" s="223" t="s">
        <v>146</v>
      </c>
      <c r="E249" s="41"/>
      <c r="F249" s="224" t="s">
        <v>600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146</v>
      </c>
      <c r="AU249" s="18" t="s">
        <v>84</v>
      </c>
    </row>
    <row r="250" s="13" customFormat="1">
      <c r="A250" s="13"/>
      <c r="B250" s="225"/>
      <c r="C250" s="226"/>
      <c r="D250" s="223" t="s">
        <v>148</v>
      </c>
      <c r="E250" s="227" t="s">
        <v>19</v>
      </c>
      <c r="F250" s="228" t="s">
        <v>601</v>
      </c>
      <c r="G250" s="226"/>
      <c r="H250" s="229">
        <v>13284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148</v>
      </c>
      <c r="AU250" s="235" t="s">
        <v>84</v>
      </c>
      <c r="AV250" s="13" t="s">
        <v>84</v>
      </c>
      <c r="AW250" s="13" t="s">
        <v>35</v>
      </c>
      <c r="AX250" s="13" t="s">
        <v>82</v>
      </c>
      <c r="AY250" s="235" t="s">
        <v>136</v>
      </c>
    </row>
    <row r="251" s="2" customFormat="1" ht="21.75" customHeight="1">
      <c r="A251" s="39"/>
      <c r="B251" s="40"/>
      <c r="C251" s="205" t="s">
        <v>652</v>
      </c>
      <c r="D251" s="205" t="s">
        <v>137</v>
      </c>
      <c r="E251" s="206" t="s">
        <v>653</v>
      </c>
      <c r="F251" s="207" t="s">
        <v>654</v>
      </c>
      <c r="G251" s="208" t="s">
        <v>301</v>
      </c>
      <c r="H251" s="209">
        <v>22</v>
      </c>
      <c r="I251" s="210"/>
      <c r="J251" s="211">
        <f>ROUND(I251*H251,2)</f>
        <v>0</v>
      </c>
      <c r="K251" s="207" t="s">
        <v>141</v>
      </c>
      <c r="L251" s="45"/>
      <c r="M251" s="212" t="s">
        <v>19</v>
      </c>
      <c r="N251" s="213" t="s">
        <v>45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142</v>
      </c>
      <c r="AT251" s="216" t="s">
        <v>137</v>
      </c>
      <c r="AU251" s="216" t="s">
        <v>84</v>
      </c>
      <c r="AY251" s="18" t="s">
        <v>136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82</v>
      </c>
      <c r="BK251" s="217">
        <f>ROUND(I251*H251,2)</f>
        <v>0</v>
      </c>
      <c r="BL251" s="18" t="s">
        <v>142</v>
      </c>
      <c r="BM251" s="216" t="s">
        <v>655</v>
      </c>
    </row>
    <row r="252" s="2" customFormat="1">
      <c r="A252" s="39"/>
      <c r="B252" s="40"/>
      <c r="C252" s="41"/>
      <c r="D252" s="218" t="s">
        <v>144</v>
      </c>
      <c r="E252" s="41"/>
      <c r="F252" s="219" t="s">
        <v>656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144</v>
      </c>
      <c r="AU252" s="18" t="s">
        <v>84</v>
      </c>
    </row>
    <row r="253" s="2" customFormat="1">
      <c r="A253" s="39"/>
      <c r="B253" s="40"/>
      <c r="C253" s="41"/>
      <c r="D253" s="223" t="s">
        <v>146</v>
      </c>
      <c r="E253" s="41"/>
      <c r="F253" s="224" t="s">
        <v>657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146</v>
      </c>
      <c r="AU253" s="18" t="s">
        <v>84</v>
      </c>
    </row>
    <row r="254" s="13" customFormat="1">
      <c r="A254" s="13"/>
      <c r="B254" s="225"/>
      <c r="C254" s="226"/>
      <c r="D254" s="223" t="s">
        <v>148</v>
      </c>
      <c r="E254" s="227" t="s">
        <v>19</v>
      </c>
      <c r="F254" s="228" t="s">
        <v>658</v>
      </c>
      <c r="G254" s="226"/>
      <c r="H254" s="229">
        <v>22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148</v>
      </c>
      <c r="AU254" s="235" t="s">
        <v>84</v>
      </c>
      <c r="AV254" s="13" t="s">
        <v>84</v>
      </c>
      <c r="AW254" s="13" t="s">
        <v>35</v>
      </c>
      <c r="AX254" s="13" t="s">
        <v>82</v>
      </c>
      <c r="AY254" s="235" t="s">
        <v>136</v>
      </c>
    </row>
    <row r="255" s="2" customFormat="1" ht="16.5" customHeight="1">
      <c r="A255" s="39"/>
      <c r="B255" s="40"/>
      <c r="C255" s="205" t="s">
        <v>659</v>
      </c>
      <c r="D255" s="205" t="s">
        <v>137</v>
      </c>
      <c r="E255" s="206" t="s">
        <v>521</v>
      </c>
      <c r="F255" s="207" t="s">
        <v>522</v>
      </c>
      <c r="G255" s="208" t="s">
        <v>152</v>
      </c>
      <c r="H255" s="209">
        <v>27.347999999999999</v>
      </c>
      <c r="I255" s="210"/>
      <c r="J255" s="211">
        <f>ROUND(I255*H255,2)</f>
        <v>0</v>
      </c>
      <c r="K255" s="207" t="s">
        <v>141</v>
      </c>
      <c r="L255" s="45"/>
      <c r="M255" s="212" t="s">
        <v>19</v>
      </c>
      <c r="N255" s="213" t="s">
        <v>45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142</v>
      </c>
      <c r="AT255" s="216" t="s">
        <v>137</v>
      </c>
      <c r="AU255" s="216" t="s">
        <v>84</v>
      </c>
      <c r="AY255" s="18" t="s">
        <v>136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82</v>
      </c>
      <c r="BK255" s="217">
        <f>ROUND(I255*H255,2)</f>
        <v>0</v>
      </c>
      <c r="BL255" s="18" t="s">
        <v>142</v>
      </c>
      <c r="BM255" s="216" t="s">
        <v>660</v>
      </c>
    </row>
    <row r="256" s="2" customFormat="1">
      <c r="A256" s="39"/>
      <c r="B256" s="40"/>
      <c r="C256" s="41"/>
      <c r="D256" s="218" t="s">
        <v>144</v>
      </c>
      <c r="E256" s="41"/>
      <c r="F256" s="219" t="s">
        <v>524</v>
      </c>
      <c r="G256" s="41"/>
      <c r="H256" s="41"/>
      <c r="I256" s="220"/>
      <c r="J256" s="41"/>
      <c r="K256" s="41"/>
      <c r="L256" s="45"/>
      <c r="M256" s="260"/>
      <c r="N256" s="261"/>
      <c r="O256" s="262"/>
      <c r="P256" s="262"/>
      <c r="Q256" s="262"/>
      <c r="R256" s="262"/>
      <c r="S256" s="262"/>
      <c r="T256" s="26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144</v>
      </c>
      <c r="AU256" s="18" t="s">
        <v>84</v>
      </c>
    </row>
    <row r="257" s="2" customFormat="1" ht="6.96" customHeight="1">
      <c r="A257" s="39"/>
      <c r="B257" s="60"/>
      <c r="C257" s="61"/>
      <c r="D257" s="61"/>
      <c r="E257" s="61"/>
      <c r="F257" s="61"/>
      <c r="G257" s="61"/>
      <c r="H257" s="61"/>
      <c r="I257" s="61"/>
      <c r="J257" s="61"/>
      <c r="K257" s="61"/>
      <c r="L257" s="45"/>
      <c r="M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</row>
  </sheetData>
  <sheetProtection sheet="1" autoFilter="0" formatColumns="0" formatRows="0" objects="1" scenarios="1" spinCount="100000" saltValue="rCISKLbjvOoFtK9Dxo3ltF2yvAxj/NCPPz3e64PKC80vkx6lObuGAjKl+1+6ITTsI6J+zDaaQfQN7RzB7z/VKw==" hashValue="LzOCIpeUQSuxtfnu7foabuPgqBTodbJBrONqYNoriOeYK6vn610rjj3YwrMpsyoNP69CnMVe5M4fyBAkt8+N0w==" algorithmName="SHA-512" password="CC35"/>
  <autoFilter ref="C82:K25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1/111151231"/>
    <hyperlink ref="F91" r:id="rId2" display="https://podminky.urs.cz/item/CS_URS_2023_01/184851617"/>
    <hyperlink ref="F95" r:id="rId3" display="https://podminky.urs.cz/item/CS_URS_2023_01/184851717"/>
    <hyperlink ref="F114" r:id="rId4" display="https://podminky.urs.cz/item/CS_URS_2023_01/184911421"/>
    <hyperlink ref="F122" r:id="rId5" display="https://podminky.urs.cz/item/CS_URS_2023_01/185804213"/>
    <hyperlink ref="F126" r:id="rId6" display="https://podminky.urs.cz/item/CS_URS_2023_01/185804312.1"/>
    <hyperlink ref="F131" r:id="rId7" display="https://podminky.urs.cz/item/CS_URS_2023_01/185851121.1"/>
    <hyperlink ref="F133" r:id="rId8" display="https://podminky.urs.cz/item/CS_URS_2023_01/185851129.1"/>
    <hyperlink ref="F140" r:id="rId9" display="https://podminky.urs.cz/item/CS_URS_2023_01/998231311"/>
    <hyperlink ref="F143" r:id="rId10" display="https://podminky.urs.cz/item/CS_URS_2023_01/111151231"/>
    <hyperlink ref="F147" r:id="rId11" display="https://podminky.urs.cz/item/CS_URS_2023_01/184851617"/>
    <hyperlink ref="F151" r:id="rId12" display="https://podminky.urs.cz/item/CS_URS_2023_01/184851717"/>
    <hyperlink ref="F170" r:id="rId13" display="https://podminky.urs.cz/item/CS_URS_2023_01/184911421"/>
    <hyperlink ref="F178" r:id="rId14" display="https://podminky.urs.cz/item/CS_URS_2023_01/185804213"/>
    <hyperlink ref="F182" r:id="rId15" display="https://podminky.urs.cz/item/CS_URS_2023_01/185804312.1"/>
    <hyperlink ref="F187" r:id="rId16" display="https://podminky.urs.cz/item/CS_URS_2023_01/185851121.1"/>
    <hyperlink ref="F189" r:id="rId17" display="https://podminky.urs.cz/item/CS_URS_2023_01/185851129.1"/>
    <hyperlink ref="F196" r:id="rId18" display="https://podminky.urs.cz/item/CS_URS_2023_01/998231311"/>
    <hyperlink ref="F199" r:id="rId19" display="https://podminky.urs.cz/item/CS_URS_2023_01/111151231"/>
    <hyperlink ref="F203" r:id="rId20" display="https://podminky.urs.cz/item/CS_URS_2023_01/184851617"/>
    <hyperlink ref="F207" r:id="rId21" display="https://podminky.urs.cz/item/CS_URS_2023_01/184851717"/>
    <hyperlink ref="F226" r:id="rId22" display="https://podminky.urs.cz/item/CS_URS_2023_01/184911421"/>
    <hyperlink ref="F234" r:id="rId23" display="https://podminky.urs.cz/item/CS_URS_2023_01/185804213"/>
    <hyperlink ref="F238" r:id="rId24" display="https://podminky.urs.cz/item/CS_URS_2023_01/185804312.1"/>
    <hyperlink ref="F243" r:id="rId25" display="https://podminky.urs.cz/item/CS_URS_2023_01/185851121.1"/>
    <hyperlink ref="F245" r:id="rId26" display="https://podminky.urs.cz/item/CS_URS_2023_01/185851129.1"/>
    <hyperlink ref="F252" r:id="rId27" display="https://podminky.urs.cz/item/CS_URS_2023_01/184852321"/>
    <hyperlink ref="F256" r:id="rId28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110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Ozelenění biokoridorů LBK5, LB6 a biocentra BC1 v k.ú. Polerady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661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113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ROUND((SUM(BE82:BE93)),  2)</f>
        <v>0</v>
      </c>
      <c r="G33" s="39"/>
      <c r="H33" s="39"/>
      <c r="I33" s="149">
        <v>0.20999999999999999</v>
      </c>
      <c r="J33" s="148">
        <f>ROUND(((SUM(BE82:BE93))*I33),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ROUND((SUM(BF82:BF93)),  2)</f>
        <v>0</v>
      </c>
      <c r="G34" s="39"/>
      <c r="H34" s="39"/>
      <c r="I34" s="149">
        <v>0.14999999999999999</v>
      </c>
      <c r="J34" s="148">
        <f>ROUND(((SUM(BF82:BF93))*I34),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ROUND((SUM(BG82:BG93)),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ROUND((SUM(BH82:BH93)),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ROUND((SUM(BI82:BI93)),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Ozelenění biokoridorů LBK5, LB6 a biocentra BC1 v k.ú. Polerady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SO-04 - Plazníky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Polerady</v>
      </c>
      <c r="G52" s="41"/>
      <c r="H52" s="41"/>
      <c r="I52" s="33" t="s">
        <v>23</v>
      </c>
      <c r="J52" s="73" t="str">
        <f>IF(J12="","",J12)</f>
        <v>2. 2. 2023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úřad, KPÚ pro Středočeský kraj</v>
      </c>
      <c r="G54" s="41"/>
      <c r="H54" s="41"/>
      <c r="I54" s="33" t="s">
        <v>32</v>
      </c>
      <c r="J54" s="37" t="str">
        <f>E21</f>
        <v xml:space="preserve">ATELIER FONTES 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115</v>
      </c>
      <c r="D57" s="163"/>
      <c r="E57" s="163"/>
      <c r="F57" s="163"/>
      <c r="G57" s="163"/>
      <c r="H57" s="163"/>
      <c r="I57" s="163"/>
      <c r="J57" s="164" t="s">
        <v>116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117</v>
      </c>
    </row>
    <row r="60" s="9" customFormat="1" ht="24.96" customHeight="1">
      <c r="A60" s="9"/>
      <c r="B60" s="166"/>
      <c r="C60" s="167"/>
      <c r="D60" s="168" t="s">
        <v>662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663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293</v>
      </c>
      <c r="E62" s="175"/>
      <c r="F62" s="175"/>
      <c r="G62" s="175"/>
      <c r="H62" s="175"/>
      <c r="I62" s="175"/>
      <c r="J62" s="176">
        <f>J91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Ozelenění biokoridorů LBK5, LB6 a biocentra BC1 v k.ú. Polerady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111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SO-04 - Plazníky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Polerady</v>
      </c>
      <c r="G76" s="41"/>
      <c r="H76" s="41"/>
      <c r="I76" s="33" t="s">
        <v>23</v>
      </c>
      <c r="J76" s="73" t="str">
        <f>IF(J12="","",J12)</f>
        <v>2. 2. 2023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Státní pozemkový úřad, KPÚ pro Středočeský kraj</v>
      </c>
      <c r="G78" s="41"/>
      <c r="H78" s="41"/>
      <c r="I78" s="33" t="s">
        <v>32</v>
      </c>
      <c r="J78" s="37" t="str">
        <f>E21</f>
        <v xml:space="preserve">ATELIER FONTES 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122</v>
      </c>
      <c r="D81" s="181" t="s">
        <v>59</v>
      </c>
      <c r="E81" s="181" t="s">
        <v>55</v>
      </c>
      <c r="F81" s="181" t="s">
        <v>56</v>
      </c>
      <c r="G81" s="181" t="s">
        <v>123</v>
      </c>
      <c r="H81" s="181" t="s">
        <v>124</v>
      </c>
      <c r="I81" s="181" t="s">
        <v>125</v>
      </c>
      <c r="J81" s="181" t="s">
        <v>116</v>
      </c>
      <c r="K81" s="182" t="s">
        <v>126</v>
      </c>
      <c r="L81" s="183"/>
      <c r="M81" s="93" t="s">
        <v>19</v>
      </c>
      <c r="N81" s="94" t="s">
        <v>44</v>
      </c>
      <c r="O81" s="94" t="s">
        <v>127</v>
      </c>
      <c r="P81" s="94" t="s">
        <v>128</v>
      </c>
      <c r="Q81" s="94" t="s">
        <v>129</v>
      </c>
      <c r="R81" s="94" t="s">
        <v>130</v>
      </c>
      <c r="S81" s="94" t="s">
        <v>131</v>
      </c>
      <c r="T81" s="95" t="s">
        <v>132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4.5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73</v>
      </c>
      <c r="AU82" s="18" t="s">
        <v>117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73</v>
      </c>
      <c r="E83" s="192" t="s">
        <v>664</v>
      </c>
      <c r="F83" s="192" t="s">
        <v>665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P84+P91</f>
        <v>0</v>
      </c>
      <c r="Q83" s="197"/>
      <c r="R83" s="198">
        <f>R84+R91</f>
        <v>4.5</v>
      </c>
      <c r="S83" s="197"/>
      <c r="T83" s="199">
        <f>T84+T91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142</v>
      </c>
      <c r="AT83" s="201" t="s">
        <v>73</v>
      </c>
      <c r="AU83" s="201" t="s">
        <v>74</v>
      </c>
      <c r="AY83" s="200" t="s">
        <v>136</v>
      </c>
      <c r="BK83" s="202">
        <f>BK84+BK91</f>
        <v>0</v>
      </c>
    </row>
    <row r="84" s="12" customFormat="1" ht="22.8" customHeight="1">
      <c r="A84" s="12"/>
      <c r="B84" s="189"/>
      <c r="C84" s="190"/>
      <c r="D84" s="191" t="s">
        <v>73</v>
      </c>
      <c r="E84" s="203" t="s">
        <v>666</v>
      </c>
      <c r="F84" s="203" t="s">
        <v>667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SUM(P85:P90)</f>
        <v>0</v>
      </c>
      <c r="Q84" s="197"/>
      <c r="R84" s="198">
        <f>SUM(R85:R90)</f>
        <v>4.5</v>
      </c>
      <c r="S84" s="197"/>
      <c r="T84" s="199">
        <f>SUM(T85:T90)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142</v>
      </c>
      <c r="AT84" s="201" t="s">
        <v>73</v>
      </c>
      <c r="AU84" s="201" t="s">
        <v>82</v>
      </c>
      <c r="AY84" s="200" t="s">
        <v>136</v>
      </c>
      <c r="BK84" s="202">
        <f>SUM(BK85:BK90)</f>
        <v>0</v>
      </c>
    </row>
    <row r="85" s="2" customFormat="1" ht="21.75" customHeight="1">
      <c r="A85" s="39"/>
      <c r="B85" s="40"/>
      <c r="C85" s="205" t="s">
        <v>82</v>
      </c>
      <c r="D85" s="205" t="s">
        <v>137</v>
      </c>
      <c r="E85" s="206" t="s">
        <v>668</v>
      </c>
      <c r="F85" s="207" t="s">
        <v>669</v>
      </c>
      <c r="G85" s="208" t="s">
        <v>301</v>
      </c>
      <c r="H85" s="209">
        <v>2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45</v>
      </c>
      <c r="O85" s="85"/>
      <c r="P85" s="214">
        <f>O85*H85</f>
        <v>0</v>
      </c>
      <c r="Q85" s="214">
        <v>0.20000000000000001</v>
      </c>
      <c r="R85" s="214">
        <f>Q85*H85</f>
        <v>0.40000000000000002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142</v>
      </c>
      <c r="AT85" s="216" t="s">
        <v>137</v>
      </c>
      <c r="AU85" s="216" t="s">
        <v>84</v>
      </c>
      <c r="AY85" s="18" t="s">
        <v>136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82</v>
      </c>
      <c r="BK85" s="217">
        <f>ROUND(I85*H85,2)</f>
        <v>0</v>
      </c>
      <c r="BL85" s="18" t="s">
        <v>142</v>
      </c>
      <c r="BM85" s="216" t="s">
        <v>670</v>
      </c>
    </row>
    <row r="86" s="2" customFormat="1">
      <c r="A86" s="39"/>
      <c r="B86" s="40"/>
      <c r="C86" s="41"/>
      <c r="D86" s="223" t="s">
        <v>146</v>
      </c>
      <c r="E86" s="41"/>
      <c r="F86" s="224" t="s">
        <v>671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146</v>
      </c>
      <c r="AU86" s="18" t="s">
        <v>84</v>
      </c>
    </row>
    <row r="87" s="2" customFormat="1" ht="16.5" customHeight="1">
      <c r="A87" s="39"/>
      <c r="B87" s="40"/>
      <c r="C87" s="205" t="s">
        <v>84</v>
      </c>
      <c r="D87" s="205" t="s">
        <v>137</v>
      </c>
      <c r="E87" s="206" t="s">
        <v>672</v>
      </c>
      <c r="F87" s="207" t="s">
        <v>673</v>
      </c>
      <c r="G87" s="208" t="s">
        <v>301</v>
      </c>
      <c r="H87" s="209">
        <v>2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45</v>
      </c>
      <c r="O87" s="85"/>
      <c r="P87" s="214">
        <f>O87*H87</f>
        <v>0</v>
      </c>
      <c r="Q87" s="214">
        <v>0.050000000000000003</v>
      </c>
      <c r="R87" s="214">
        <f>Q87*H87</f>
        <v>0.10000000000000001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142</v>
      </c>
      <c r="AT87" s="216" t="s">
        <v>137</v>
      </c>
      <c r="AU87" s="216" t="s">
        <v>84</v>
      </c>
      <c r="AY87" s="18" t="s">
        <v>136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82</v>
      </c>
      <c r="BK87" s="217">
        <f>ROUND(I87*H87,2)</f>
        <v>0</v>
      </c>
      <c r="BL87" s="18" t="s">
        <v>142</v>
      </c>
      <c r="BM87" s="216" t="s">
        <v>674</v>
      </c>
    </row>
    <row r="88" s="2" customFormat="1">
      <c r="A88" s="39"/>
      <c r="B88" s="40"/>
      <c r="C88" s="41"/>
      <c r="D88" s="223" t="s">
        <v>146</v>
      </c>
      <c r="E88" s="41"/>
      <c r="F88" s="224" t="s">
        <v>675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146</v>
      </c>
      <c r="AU88" s="18" t="s">
        <v>84</v>
      </c>
    </row>
    <row r="89" s="2" customFormat="1" ht="16.5" customHeight="1">
      <c r="A89" s="39"/>
      <c r="B89" s="40"/>
      <c r="C89" s="205" t="s">
        <v>155</v>
      </c>
      <c r="D89" s="205" t="s">
        <v>137</v>
      </c>
      <c r="E89" s="206" t="s">
        <v>676</v>
      </c>
      <c r="F89" s="207" t="s">
        <v>677</v>
      </c>
      <c r="G89" s="208" t="s">
        <v>301</v>
      </c>
      <c r="H89" s="209">
        <v>2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45</v>
      </c>
      <c r="O89" s="85"/>
      <c r="P89" s="214">
        <f>O89*H89</f>
        <v>0</v>
      </c>
      <c r="Q89" s="214">
        <v>2</v>
      </c>
      <c r="R89" s="214">
        <f>Q89*H89</f>
        <v>4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142</v>
      </c>
      <c r="AT89" s="216" t="s">
        <v>137</v>
      </c>
      <c r="AU89" s="216" t="s">
        <v>84</v>
      </c>
      <c r="AY89" s="18" t="s">
        <v>136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82</v>
      </c>
      <c r="BK89" s="217">
        <f>ROUND(I89*H89,2)</f>
        <v>0</v>
      </c>
      <c r="BL89" s="18" t="s">
        <v>142</v>
      </c>
      <c r="BM89" s="216" t="s">
        <v>678</v>
      </c>
    </row>
    <row r="90" s="2" customFormat="1">
      <c r="A90" s="39"/>
      <c r="B90" s="40"/>
      <c r="C90" s="41"/>
      <c r="D90" s="223" t="s">
        <v>146</v>
      </c>
      <c r="E90" s="41"/>
      <c r="F90" s="224" t="s">
        <v>679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146</v>
      </c>
      <c r="AU90" s="18" t="s">
        <v>84</v>
      </c>
    </row>
    <row r="91" s="12" customFormat="1" ht="22.8" customHeight="1">
      <c r="A91" s="12"/>
      <c r="B91" s="189"/>
      <c r="C91" s="190"/>
      <c r="D91" s="191" t="s">
        <v>73</v>
      </c>
      <c r="E91" s="203" t="s">
        <v>518</v>
      </c>
      <c r="F91" s="203" t="s">
        <v>519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SUM(P92:P93)</f>
        <v>0</v>
      </c>
      <c r="Q91" s="197"/>
      <c r="R91" s="198">
        <f>SUM(R92:R93)</f>
        <v>0</v>
      </c>
      <c r="S91" s="197"/>
      <c r="T91" s="199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82</v>
      </c>
      <c r="AT91" s="201" t="s">
        <v>73</v>
      </c>
      <c r="AU91" s="201" t="s">
        <v>82</v>
      </c>
      <c r="AY91" s="200" t="s">
        <v>136</v>
      </c>
      <c r="BK91" s="202">
        <f>SUM(BK92:BK93)</f>
        <v>0</v>
      </c>
    </row>
    <row r="92" s="2" customFormat="1" ht="16.5" customHeight="1">
      <c r="A92" s="39"/>
      <c r="B92" s="40"/>
      <c r="C92" s="205" t="s">
        <v>142</v>
      </c>
      <c r="D92" s="205" t="s">
        <v>137</v>
      </c>
      <c r="E92" s="206" t="s">
        <v>521</v>
      </c>
      <c r="F92" s="207" t="s">
        <v>522</v>
      </c>
      <c r="G92" s="208" t="s">
        <v>152</v>
      </c>
      <c r="H92" s="209">
        <v>4.5</v>
      </c>
      <c r="I92" s="210"/>
      <c r="J92" s="211">
        <f>ROUND(I92*H92,2)</f>
        <v>0</v>
      </c>
      <c r="K92" s="207" t="s">
        <v>141</v>
      </c>
      <c r="L92" s="45"/>
      <c r="M92" s="212" t="s">
        <v>19</v>
      </c>
      <c r="N92" s="213" t="s">
        <v>45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142</v>
      </c>
      <c r="AT92" s="216" t="s">
        <v>137</v>
      </c>
      <c r="AU92" s="216" t="s">
        <v>84</v>
      </c>
      <c r="AY92" s="18" t="s">
        <v>136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82</v>
      </c>
      <c r="BK92" s="217">
        <f>ROUND(I92*H92,2)</f>
        <v>0</v>
      </c>
      <c r="BL92" s="18" t="s">
        <v>142</v>
      </c>
      <c r="BM92" s="216" t="s">
        <v>680</v>
      </c>
    </row>
    <row r="93" s="2" customFormat="1">
      <c r="A93" s="39"/>
      <c r="B93" s="40"/>
      <c r="C93" s="41"/>
      <c r="D93" s="218" t="s">
        <v>144</v>
      </c>
      <c r="E93" s="41"/>
      <c r="F93" s="219" t="s">
        <v>524</v>
      </c>
      <c r="G93" s="41"/>
      <c r="H93" s="41"/>
      <c r="I93" s="220"/>
      <c r="J93" s="41"/>
      <c r="K93" s="41"/>
      <c r="L93" s="45"/>
      <c r="M93" s="260"/>
      <c r="N93" s="261"/>
      <c r="O93" s="262"/>
      <c r="P93" s="262"/>
      <c r="Q93" s="262"/>
      <c r="R93" s="262"/>
      <c r="S93" s="262"/>
      <c r="T93" s="263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144</v>
      </c>
      <c r="AU93" s="18" t="s">
        <v>84</v>
      </c>
    </row>
    <row r="94" s="2" customFormat="1" ht="6.96" customHeight="1">
      <c r="A94" s="39"/>
      <c r="B94" s="60"/>
      <c r="C94" s="61"/>
      <c r="D94" s="61"/>
      <c r="E94" s="61"/>
      <c r="F94" s="61"/>
      <c r="G94" s="61"/>
      <c r="H94" s="61"/>
      <c r="I94" s="61"/>
      <c r="J94" s="61"/>
      <c r="K94" s="61"/>
      <c r="L94" s="45"/>
      <c r="M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</sheetData>
  <sheetProtection sheet="1" autoFilter="0" formatColumns="0" formatRows="0" objects="1" scenarios="1" spinCount="100000" saltValue="5xdoseOdufBrMWIPuUdzJuio8mRrInOu1g80kSJOkW10vc2jQE2EYAvy/r+Tyz0ChHZt9fRhjpA8cbL/9w98cQ==" hashValue="kQg9z1d1t0g8UjEf2E6/SfLjChcg0BWep/839FzQ23zj+tXgAPJrBk/28hvMEOQUT2JahyqiWPrPsePefeIEMA==" algorithmName="SHA-512" password="CC35"/>
  <autoFilter ref="C81:K9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3" r:id="rId1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110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Ozelenění biokoridorů LBK5, LB6 a biocentra BC1 v k.ú. Polerady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681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113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ROUND((SUM(BE82:BE170)),  2)</f>
        <v>0</v>
      </c>
      <c r="G33" s="39"/>
      <c r="H33" s="39"/>
      <c r="I33" s="149">
        <v>0.20999999999999999</v>
      </c>
      <c r="J33" s="148">
        <f>ROUND(((SUM(BE82:BE170))*I33),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ROUND((SUM(BF82:BF170)),  2)</f>
        <v>0</v>
      </c>
      <c r="G34" s="39"/>
      <c r="H34" s="39"/>
      <c r="I34" s="149">
        <v>0.14999999999999999</v>
      </c>
      <c r="J34" s="148">
        <f>ROUND(((SUM(BF82:BF170))*I34),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ROUND((SUM(BG82:BG170)),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ROUND((SUM(BH82:BH170)),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ROUND((SUM(BI82:BI170)),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Ozelenění biokoridorů LBK5, LB6 a biocentra BC1 v k.ú. Polerady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SO-05 - Vegetační úpravy LBK 5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Polerady</v>
      </c>
      <c r="G52" s="41"/>
      <c r="H52" s="41"/>
      <c r="I52" s="33" t="s">
        <v>23</v>
      </c>
      <c r="J52" s="73" t="str">
        <f>IF(J12="","",J12)</f>
        <v>2. 2. 2023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úřad, KPÚ pro Středočeský kraj</v>
      </c>
      <c r="G54" s="41"/>
      <c r="H54" s="41"/>
      <c r="I54" s="33" t="s">
        <v>32</v>
      </c>
      <c r="J54" s="37" t="str">
        <f>E21</f>
        <v xml:space="preserve">ATELIER FONTES 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115</v>
      </c>
      <c r="D57" s="163"/>
      <c r="E57" s="163"/>
      <c r="F57" s="163"/>
      <c r="G57" s="163"/>
      <c r="H57" s="163"/>
      <c r="I57" s="163"/>
      <c r="J57" s="164" t="s">
        <v>116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117</v>
      </c>
    </row>
    <row r="60" s="9" customFormat="1" ht="24.96" customHeight="1">
      <c r="A60" s="9"/>
      <c r="B60" s="166"/>
      <c r="C60" s="167"/>
      <c r="D60" s="168" t="s">
        <v>118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119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293</v>
      </c>
      <c r="E62" s="175"/>
      <c r="F62" s="175"/>
      <c r="G62" s="175"/>
      <c r="H62" s="175"/>
      <c r="I62" s="175"/>
      <c r="J62" s="176">
        <f>J168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Ozelenění biokoridorů LBK5, LB6 a biocentra BC1 v k.ú. Polerady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111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SO-05 - Vegetační úpravy LBK 5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Polerady</v>
      </c>
      <c r="G76" s="41"/>
      <c r="H76" s="41"/>
      <c r="I76" s="33" t="s">
        <v>23</v>
      </c>
      <c r="J76" s="73" t="str">
        <f>IF(J12="","",J12)</f>
        <v>2. 2. 2023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Státní pozemkový úřad, KPÚ pro Středočeský kraj</v>
      </c>
      <c r="G78" s="41"/>
      <c r="H78" s="41"/>
      <c r="I78" s="33" t="s">
        <v>32</v>
      </c>
      <c r="J78" s="37" t="str">
        <f>E21</f>
        <v xml:space="preserve">ATELIER FONTES 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122</v>
      </c>
      <c r="D81" s="181" t="s">
        <v>59</v>
      </c>
      <c r="E81" s="181" t="s">
        <v>55</v>
      </c>
      <c r="F81" s="181" t="s">
        <v>56</v>
      </c>
      <c r="G81" s="181" t="s">
        <v>123</v>
      </c>
      <c r="H81" s="181" t="s">
        <v>124</v>
      </c>
      <c r="I81" s="181" t="s">
        <v>125</v>
      </c>
      <c r="J81" s="181" t="s">
        <v>116</v>
      </c>
      <c r="K81" s="182" t="s">
        <v>126</v>
      </c>
      <c r="L81" s="183"/>
      <c r="M81" s="93" t="s">
        <v>19</v>
      </c>
      <c r="N81" s="94" t="s">
        <v>44</v>
      </c>
      <c r="O81" s="94" t="s">
        <v>127</v>
      </c>
      <c r="P81" s="94" t="s">
        <v>128</v>
      </c>
      <c r="Q81" s="94" t="s">
        <v>129</v>
      </c>
      <c r="R81" s="94" t="s">
        <v>130</v>
      </c>
      <c r="S81" s="94" t="s">
        <v>131</v>
      </c>
      <c r="T81" s="95" t="s">
        <v>132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179.95926320000001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73</v>
      </c>
      <c r="AU82" s="18" t="s">
        <v>117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73</v>
      </c>
      <c r="E83" s="192" t="s">
        <v>134</v>
      </c>
      <c r="F83" s="192" t="s">
        <v>135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P84+P168</f>
        <v>0</v>
      </c>
      <c r="Q83" s="197"/>
      <c r="R83" s="198">
        <f>R84+R168</f>
        <v>179.95926320000001</v>
      </c>
      <c r="S83" s="197"/>
      <c r="T83" s="199">
        <f>T84+T168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82</v>
      </c>
      <c r="AT83" s="201" t="s">
        <v>73</v>
      </c>
      <c r="AU83" s="201" t="s">
        <v>74</v>
      </c>
      <c r="AY83" s="200" t="s">
        <v>136</v>
      </c>
      <c r="BK83" s="202">
        <f>BK84+BK168</f>
        <v>0</v>
      </c>
    </row>
    <row r="84" s="12" customFormat="1" ht="22.8" customHeight="1">
      <c r="A84" s="12"/>
      <c r="B84" s="189"/>
      <c r="C84" s="190"/>
      <c r="D84" s="191" t="s">
        <v>73</v>
      </c>
      <c r="E84" s="203" t="s">
        <v>82</v>
      </c>
      <c r="F84" s="203" t="s">
        <v>80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SUM(P85:P167)</f>
        <v>0</v>
      </c>
      <c r="Q84" s="197"/>
      <c r="R84" s="198">
        <f>SUM(R85:R167)</f>
        <v>179.95926320000001</v>
      </c>
      <c r="S84" s="197"/>
      <c r="T84" s="199">
        <f>SUM(T85:T167)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73</v>
      </c>
      <c r="AU84" s="201" t="s">
        <v>82</v>
      </c>
      <c r="AY84" s="200" t="s">
        <v>136</v>
      </c>
      <c r="BK84" s="202">
        <f>SUM(BK85:BK167)</f>
        <v>0</v>
      </c>
    </row>
    <row r="85" s="2" customFormat="1" ht="24.15" customHeight="1">
      <c r="A85" s="39"/>
      <c r="B85" s="40"/>
      <c r="C85" s="205" t="s">
        <v>82</v>
      </c>
      <c r="D85" s="205" t="s">
        <v>137</v>
      </c>
      <c r="E85" s="206" t="s">
        <v>412</v>
      </c>
      <c r="F85" s="207" t="s">
        <v>413</v>
      </c>
      <c r="G85" s="208" t="s">
        <v>140</v>
      </c>
      <c r="H85" s="209">
        <v>21073</v>
      </c>
      <c r="I85" s="210"/>
      <c r="J85" s="211">
        <f>ROUND(I85*H85,2)</f>
        <v>0</v>
      </c>
      <c r="K85" s="207" t="s">
        <v>141</v>
      </c>
      <c r="L85" s="45"/>
      <c r="M85" s="212" t="s">
        <v>19</v>
      </c>
      <c r="N85" s="213" t="s">
        <v>45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142</v>
      </c>
      <c r="AT85" s="216" t="s">
        <v>137</v>
      </c>
      <c r="AU85" s="216" t="s">
        <v>84</v>
      </c>
      <c r="AY85" s="18" t="s">
        <v>136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82</v>
      </c>
      <c r="BK85" s="217">
        <f>ROUND(I85*H85,2)</f>
        <v>0</v>
      </c>
      <c r="BL85" s="18" t="s">
        <v>142</v>
      </c>
      <c r="BM85" s="216" t="s">
        <v>682</v>
      </c>
    </row>
    <row r="86" s="2" customFormat="1">
      <c r="A86" s="39"/>
      <c r="B86" s="40"/>
      <c r="C86" s="41"/>
      <c r="D86" s="218" t="s">
        <v>144</v>
      </c>
      <c r="E86" s="41"/>
      <c r="F86" s="219" t="s">
        <v>415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144</v>
      </c>
      <c r="AU86" s="18" t="s">
        <v>84</v>
      </c>
    </row>
    <row r="87" s="2" customFormat="1" ht="16.5" customHeight="1">
      <c r="A87" s="39"/>
      <c r="B87" s="40"/>
      <c r="C87" s="250" t="s">
        <v>84</v>
      </c>
      <c r="D87" s="250" t="s">
        <v>358</v>
      </c>
      <c r="E87" s="251" t="s">
        <v>422</v>
      </c>
      <c r="F87" s="252" t="s">
        <v>423</v>
      </c>
      <c r="G87" s="253" t="s">
        <v>419</v>
      </c>
      <c r="H87" s="254">
        <v>147.511</v>
      </c>
      <c r="I87" s="255"/>
      <c r="J87" s="256">
        <f>ROUND(I87*H87,2)</f>
        <v>0</v>
      </c>
      <c r="K87" s="252" t="s">
        <v>19</v>
      </c>
      <c r="L87" s="257"/>
      <c r="M87" s="258" t="s">
        <v>19</v>
      </c>
      <c r="N87" s="259" t="s">
        <v>45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190</v>
      </c>
      <c r="AT87" s="216" t="s">
        <v>358</v>
      </c>
      <c r="AU87" s="216" t="s">
        <v>84</v>
      </c>
      <c r="AY87" s="18" t="s">
        <v>136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82</v>
      </c>
      <c r="BK87" s="217">
        <f>ROUND(I87*H87,2)</f>
        <v>0</v>
      </c>
      <c r="BL87" s="18" t="s">
        <v>142</v>
      </c>
      <c r="BM87" s="216" t="s">
        <v>683</v>
      </c>
    </row>
    <row r="88" s="13" customFormat="1">
      <c r="A88" s="13"/>
      <c r="B88" s="225"/>
      <c r="C88" s="226"/>
      <c r="D88" s="223" t="s">
        <v>148</v>
      </c>
      <c r="E88" s="227" t="s">
        <v>19</v>
      </c>
      <c r="F88" s="228" t="s">
        <v>684</v>
      </c>
      <c r="G88" s="226"/>
      <c r="H88" s="229">
        <v>147.511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148</v>
      </c>
      <c r="AU88" s="235" t="s">
        <v>84</v>
      </c>
      <c r="AV88" s="13" t="s">
        <v>84</v>
      </c>
      <c r="AW88" s="13" t="s">
        <v>35</v>
      </c>
      <c r="AX88" s="13" t="s">
        <v>82</v>
      </c>
      <c r="AY88" s="235" t="s">
        <v>136</v>
      </c>
    </row>
    <row r="89" s="2" customFormat="1" ht="24.15" customHeight="1">
      <c r="A89" s="39"/>
      <c r="B89" s="40"/>
      <c r="C89" s="205" t="s">
        <v>155</v>
      </c>
      <c r="D89" s="205" t="s">
        <v>137</v>
      </c>
      <c r="E89" s="206" t="s">
        <v>317</v>
      </c>
      <c r="F89" s="207" t="s">
        <v>318</v>
      </c>
      <c r="G89" s="208" t="s">
        <v>301</v>
      </c>
      <c r="H89" s="209">
        <v>1444</v>
      </c>
      <c r="I89" s="210"/>
      <c r="J89" s="211">
        <f>ROUND(I89*H89,2)</f>
        <v>0</v>
      </c>
      <c r="K89" s="207" t="s">
        <v>141</v>
      </c>
      <c r="L89" s="45"/>
      <c r="M89" s="212" t="s">
        <v>19</v>
      </c>
      <c r="N89" s="213" t="s">
        <v>45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142</v>
      </c>
      <c r="AT89" s="216" t="s">
        <v>137</v>
      </c>
      <c r="AU89" s="216" t="s">
        <v>84</v>
      </c>
      <c r="AY89" s="18" t="s">
        <v>136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82</v>
      </c>
      <c r="BK89" s="217">
        <f>ROUND(I89*H89,2)</f>
        <v>0</v>
      </c>
      <c r="BL89" s="18" t="s">
        <v>142</v>
      </c>
      <c r="BM89" s="216" t="s">
        <v>685</v>
      </c>
    </row>
    <row r="90" s="2" customFormat="1">
      <c r="A90" s="39"/>
      <c r="B90" s="40"/>
      <c r="C90" s="41"/>
      <c r="D90" s="218" t="s">
        <v>144</v>
      </c>
      <c r="E90" s="41"/>
      <c r="F90" s="219" t="s">
        <v>320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144</v>
      </c>
      <c r="AU90" s="18" t="s">
        <v>84</v>
      </c>
    </row>
    <row r="91" s="2" customFormat="1">
      <c r="A91" s="39"/>
      <c r="B91" s="40"/>
      <c r="C91" s="41"/>
      <c r="D91" s="223" t="s">
        <v>146</v>
      </c>
      <c r="E91" s="41"/>
      <c r="F91" s="224" t="s">
        <v>686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146</v>
      </c>
      <c r="AU91" s="18" t="s">
        <v>84</v>
      </c>
    </row>
    <row r="92" s="2" customFormat="1" ht="24.15" customHeight="1">
      <c r="A92" s="39"/>
      <c r="B92" s="40"/>
      <c r="C92" s="205" t="s">
        <v>142</v>
      </c>
      <c r="D92" s="205" t="s">
        <v>137</v>
      </c>
      <c r="E92" s="206" t="s">
        <v>323</v>
      </c>
      <c r="F92" s="207" t="s">
        <v>324</v>
      </c>
      <c r="G92" s="208" t="s">
        <v>301</v>
      </c>
      <c r="H92" s="209">
        <v>2475</v>
      </c>
      <c r="I92" s="210"/>
      <c r="J92" s="211">
        <f>ROUND(I92*H92,2)</f>
        <v>0</v>
      </c>
      <c r="K92" s="207" t="s">
        <v>141</v>
      </c>
      <c r="L92" s="45"/>
      <c r="M92" s="212" t="s">
        <v>19</v>
      </c>
      <c r="N92" s="213" t="s">
        <v>45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142</v>
      </c>
      <c r="AT92" s="216" t="s">
        <v>137</v>
      </c>
      <c r="AU92" s="216" t="s">
        <v>84</v>
      </c>
      <c r="AY92" s="18" t="s">
        <v>136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82</v>
      </c>
      <c r="BK92" s="217">
        <f>ROUND(I92*H92,2)</f>
        <v>0</v>
      </c>
      <c r="BL92" s="18" t="s">
        <v>142</v>
      </c>
      <c r="BM92" s="216" t="s">
        <v>687</v>
      </c>
    </row>
    <row r="93" s="2" customFormat="1">
      <c r="A93" s="39"/>
      <c r="B93" s="40"/>
      <c r="C93" s="41"/>
      <c r="D93" s="218" t="s">
        <v>144</v>
      </c>
      <c r="E93" s="41"/>
      <c r="F93" s="219" t="s">
        <v>326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144</v>
      </c>
      <c r="AU93" s="18" t="s">
        <v>84</v>
      </c>
    </row>
    <row r="94" s="2" customFormat="1">
      <c r="A94" s="39"/>
      <c r="B94" s="40"/>
      <c r="C94" s="41"/>
      <c r="D94" s="223" t="s">
        <v>146</v>
      </c>
      <c r="E94" s="41"/>
      <c r="F94" s="224" t="s">
        <v>688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146</v>
      </c>
      <c r="AU94" s="18" t="s">
        <v>84</v>
      </c>
    </row>
    <row r="95" s="2" customFormat="1" ht="16.5" customHeight="1">
      <c r="A95" s="39"/>
      <c r="B95" s="40"/>
      <c r="C95" s="205" t="s">
        <v>168</v>
      </c>
      <c r="D95" s="205" t="s">
        <v>137</v>
      </c>
      <c r="E95" s="206" t="s">
        <v>339</v>
      </c>
      <c r="F95" s="207" t="s">
        <v>340</v>
      </c>
      <c r="G95" s="208" t="s">
        <v>341</v>
      </c>
      <c r="H95" s="209">
        <v>2.1070000000000002</v>
      </c>
      <c r="I95" s="210"/>
      <c r="J95" s="211">
        <f>ROUND(I95*H95,2)</f>
        <v>0</v>
      </c>
      <c r="K95" s="207" t="s">
        <v>141</v>
      </c>
      <c r="L95" s="45"/>
      <c r="M95" s="212" t="s">
        <v>19</v>
      </c>
      <c r="N95" s="213" t="s">
        <v>45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142</v>
      </c>
      <c r="AT95" s="216" t="s">
        <v>137</v>
      </c>
      <c r="AU95" s="216" t="s">
        <v>84</v>
      </c>
      <c r="AY95" s="18" t="s">
        <v>136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82</v>
      </c>
      <c r="BK95" s="217">
        <f>ROUND(I95*H95,2)</f>
        <v>0</v>
      </c>
      <c r="BL95" s="18" t="s">
        <v>142</v>
      </c>
      <c r="BM95" s="216" t="s">
        <v>689</v>
      </c>
    </row>
    <row r="96" s="2" customFormat="1">
      <c r="A96" s="39"/>
      <c r="B96" s="40"/>
      <c r="C96" s="41"/>
      <c r="D96" s="218" t="s">
        <v>144</v>
      </c>
      <c r="E96" s="41"/>
      <c r="F96" s="219" t="s">
        <v>343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144</v>
      </c>
      <c r="AU96" s="18" t="s">
        <v>84</v>
      </c>
    </row>
    <row r="97" s="2" customFormat="1">
      <c r="A97" s="39"/>
      <c r="B97" s="40"/>
      <c r="C97" s="41"/>
      <c r="D97" s="223" t="s">
        <v>146</v>
      </c>
      <c r="E97" s="41"/>
      <c r="F97" s="224" t="s">
        <v>690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146</v>
      </c>
      <c r="AU97" s="18" t="s">
        <v>84</v>
      </c>
    </row>
    <row r="98" s="2" customFormat="1" ht="21.75" customHeight="1">
      <c r="A98" s="39"/>
      <c r="B98" s="40"/>
      <c r="C98" s="205" t="s">
        <v>175</v>
      </c>
      <c r="D98" s="205" t="s">
        <v>137</v>
      </c>
      <c r="E98" s="206" t="s">
        <v>345</v>
      </c>
      <c r="F98" s="207" t="s">
        <v>346</v>
      </c>
      <c r="G98" s="208" t="s">
        <v>341</v>
      </c>
      <c r="H98" s="209">
        <v>2.1070000000000002</v>
      </c>
      <c r="I98" s="210"/>
      <c r="J98" s="211">
        <f>ROUND(I98*H98,2)</f>
        <v>0</v>
      </c>
      <c r="K98" s="207" t="s">
        <v>141</v>
      </c>
      <c r="L98" s="45"/>
      <c r="M98" s="212" t="s">
        <v>19</v>
      </c>
      <c r="N98" s="213" t="s">
        <v>45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142</v>
      </c>
      <c r="AT98" s="216" t="s">
        <v>137</v>
      </c>
      <c r="AU98" s="216" t="s">
        <v>84</v>
      </c>
      <c r="AY98" s="18" t="s">
        <v>136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82</v>
      </c>
      <c r="BK98" s="217">
        <f>ROUND(I98*H98,2)</f>
        <v>0</v>
      </c>
      <c r="BL98" s="18" t="s">
        <v>142</v>
      </c>
      <c r="BM98" s="216" t="s">
        <v>691</v>
      </c>
    </row>
    <row r="99" s="2" customFormat="1">
      <c r="A99" s="39"/>
      <c r="B99" s="40"/>
      <c r="C99" s="41"/>
      <c r="D99" s="218" t="s">
        <v>144</v>
      </c>
      <c r="E99" s="41"/>
      <c r="F99" s="219" t="s">
        <v>348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144</v>
      </c>
      <c r="AU99" s="18" t="s">
        <v>84</v>
      </c>
    </row>
    <row r="100" s="2" customFormat="1">
      <c r="A100" s="39"/>
      <c r="B100" s="40"/>
      <c r="C100" s="41"/>
      <c r="D100" s="223" t="s">
        <v>146</v>
      </c>
      <c r="E100" s="41"/>
      <c r="F100" s="224" t="s">
        <v>690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146</v>
      </c>
      <c r="AU100" s="18" t="s">
        <v>84</v>
      </c>
    </row>
    <row r="101" s="2" customFormat="1" ht="21.75" customHeight="1">
      <c r="A101" s="39"/>
      <c r="B101" s="40"/>
      <c r="C101" s="205" t="s">
        <v>182</v>
      </c>
      <c r="D101" s="205" t="s">
        <v>137</v>
      </c>
      <c r="E101" s="206" t="s">
        <v>349</v>
      </c>
      <c r="F101" s="207" t="s">
        <v>350</v>
      </c>
      <c r="G101" s="208" t="s">
        <v>341</v>
      </c>
      <c r="H101" s="209">
        <v>2.1070000000000002</v>
      </c>
      <c r="I101" s="210"/>
      <c r="J101" s="211">
        <f>ROUND(I101*H101,2)</f>
        <v>0</v>
      </c>
      <c r="K101" s="207" t="s">
        <v>141</v>
      </c>
      <c r="L101" s="45"/>
      <c r="M101" s="212" t="s">
        <v>19</v>
      </c>
      <c r="N101" s="213" t="s">
        <v>45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142</v>
      </c>
      <c r="AT101" s="216" t="s">
        <v>137</v>
      </c>
      <c r="AU101" s="216" t="s">
        <v>84</v>
      </c>
      <c r="AY101" s="18" t="s">
        <v>136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82</v>
      </c>
      <c r="BK101" s="217">
        <f>ROUND(I101*H101,2)</f>
        <v>0</v>
      </c>
      <c r="BL101" s="18" t="s">
        <v>142</v>
      </c>
      <c r="BM101" s="216" t="s">
        <v>692</v>
      </c>
    </row>
    <row r="102" s="2" customFormat="1">
      <c r="A102" s="39"/>
      <c r="B102" s="40"/>
      <c r="C102" s="41"/>
      <c r="D102" s="218" t="s">
        <v>144</v>
      </c>
      <c r="E102" s="41"/>
      <c r="F102" s="219" t="s">
        <v>352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84</v>
      </c>
    </row>
    <row r="103" s="2" customFormat="1">
      <c r="A103" s="39"/>
      <c r="B103" s="40"/>
      <c r="C103" s="41"/>
      <c r="D103" s="223" t="s">
        <v>146</v>
      </c>
      <c r="E103" s="41"/>
      <c r="F103" s="224" t="s">
        <v>690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146</v>
      </c>
      <c r="AU103" s="18" t="s">
        <v>84</v>
      </c>
    </row>
    <row r="104" s="2" customFormat="1" ht="24.15" customHeight="1">
      <c r="A104" s="39"/>
      <c r="B104" s="40"/>
      <c r="C104" s="205" t="s">
        <v>190</v>
      </c>
      <c r="D104" s="205" t="s">
        <v>137</v>
      </c>
      <c r="E104" s="206" t="s">
        <v>353</v>
      </c>
      <c r="F104" s="207" t="s">
        <v>354</v>
      </c>
      <c r="G104" s="208" t="s">
        <v>301</v>
      </c>
      <c r="H104" s="209">
        <v>1444</v>
      </c>
      <c r="I104" s="210"/>
      <c r="J104" s="211">
        <f>ROUND(I104*H104,2)</f>
        <v>0</v>
      </c>
      <c r="K104" s="207" t="s">
        <v>141</v>
      </c>
      <c r="L104" s="45"/>
      <c r="M104" s="212" t="s">
        <v>19</v>
      </c>
      <c r="N104" s="213" t="s">
        <v>45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142</v>
      </c>
      <c r="AT104" s="216" t="s">
        <v>137</v>
      </c>
      <c r="AU104" s="216" t="s">
        <v>84</v>
      </c>
      <c r="AY104" s="18" t="s">
        <v>136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82</v>
      </c>
      <c r="BK104" s="217">
        <f>ROUND(I104*H104,2)</f>
        <v>0</v>
      </c>
      <c r="BL104" s="18" t="s">
        <v>142</v>
      </c>
      <c r="BM104" s="216" t="s">
        <v>693</v>
      </c>
    </row>
    <row r="105" s="2" customFormat="1">
      <c r="A105" s="39"/>
      <c r="B105" s="40"/>
      <c r="C105" s="41"/>
      <c r="D105" s="218" t="s">
        <v>144</v>
      </c>
      <c r="E105" s="41"/>
      <c r="F105" s="219" t="s">
        <v>356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84</v>
      </c>
    </row>
    <row r="106" s="2" customFormat="1">
      <c r="A106" s="39"/>
      <c r="B106" s="40"/>
      <c r="C106" s="41"/>
      <c r="D106" s="223" t="s">
        <v>146</v>
      </c>
      <c r="E106" s="41"/>
      <c r="F106" s="224" t="s">
        <v>357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84</v>
      </c>
    </row>
    <row r="107" s="2" customFormat="1" ht="16.5" customHeight="1">
      <c r="A107" s="39"/>
      <c r="B107" s="40"/>
      <c r="C107" s="250" t="s">
        <v>195</v>
      </c>
      <c r="D107" s="250" t="s">
        <v>358</v>
      </c>
      <c r="E107" s="251" t="s">
        <v>359</v>
      </c>
      <c r="F107" s="252" t="s">
        <v>360</v>
      </c>
      <c r="G107" s="253" t="s">
        <v>301</v>
      </c>
      <c r="H107" s="254">
        <v>1444</v>
      </c>
      <c r="I107" s="255"/>
      <c r="J107" s="256">
        <f>ROUND(I107*H107,2)</f>
        <v>0</v>
      </c>
      <c r="K107" s="252" t="s">
        <v>19</v>
      </c>
      <c r="L107" s="257"/>
      <c r="M107" s="258" t="s">
        <v>19</v>
      </c>
      <c r="N107" s="259" t="s">
        <v>45</v>
      </c>
      <c r="O107" s="85"/>
      <c r="P107" s="214">
        <f>O107*H107</f>
        <v>0</v>
      </c>
      <c r="Q107" s="214">
        <v>0.002</v>
      </c>
      <c r="R107" s="214">
        <f>Q107*H107</f>
        <v>2.8879999999999999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190</v>
      </c>
      <c r="AT107" s="216" t="s">
        <v>358</v>
      </c>
      <c r="AU107" s="216" t="s">
        <v>84</v>
      </c>
      <c r="AY107" s="18" t="s">
        <v>136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82</v>
      </c>
      <c r="BK107" s="217">
        <f>ROUND(I107*H107,2)</f>
        <v>0</v>
      </c>
      <c r="BL107" s="18" t="s">
        <v>142</v>
      </c>
      <c r="BM107" s="216" t="s">
        <v>694</v>
      </c>
    </row>
    <row r="108" s="2" customFormat="1" ht="24.15" customHeight="1">
      <c r="A108" s="39"/>
      <c r="B108" s="40"/>
      <c r="C108" s="205" t="s">
        <v>201</v>
      </c>
      <c r="D108" s="205" t="s">
        <v>137</v>
      </c>
      <c r="E108" s="206" t="s">
        <v>378</v>
      </c>
      <c r="F108" s="207" t="s">
        <v>379</v>
      </c>
      <c r="G108" s="208" t="s">
        <v>301</v>
      </c>
      <c r="H108" s="209">
        <v>2472</v>
      </c>
      <c r="I108" s="210"/>
      <c r="J108" s="211">
        <f>ROUND(I108*H108,2)</f>
        <v>0</v>
      </c>
      <c r="K108" s="207" t="s">
        <v>141</v>
      </c>
      <c r="L108" s="45"/>
      <c r="M108" s="212" t="s">
        <v>19</v>
      </c>
      <c r="N108" s="213" t="s">
        <v>45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142</v>
      </c>
      <c r="AT108" s="216" t="s">
        <v>137</v>
      </c>
      <c r="AU108" s="216" t="s">
        <v>84</v>
      </c>
      <c r="AY108" s="18" t="s">
        <v>136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82</v>
      </c>
      <c r="BK108" s="217">
        <f>ROUND(I108*H108,2)</f>
        <v>0</v>
      </c>
      <c r="BL108" s="18" t="s">
        <v>142</v>
      </c>
      <c r="BM108" s="216" t="s">
        <v>695</v>
      </c>
    </row>
    <row r="109" s="2" customFormat="1">
      <c r="A109" s="39"/>
      <c r="B109" s="40"/>
      <c r="C109" s="41"/>
      <c r="D109" s="218" t="s">
        <v>144</v>
      </c>
      <c r="E109" s="41"/>
      <c r="F109" s="219" t="s">
        <v>381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144</v>
      </c>
      <c r="AU109" s="18" t="s">
        <v>84</v>
      </c>
    </row>
    <row r="110" s="2" customFormat="1">
      <c r="A110" s="39"/>
      <c r="B110" s="40"/>
      <c r="C110" s="41"/>
      <c r="D110" s="223" t="s">
        <v>146</v>
      </c>
      <c r="E110" s="41"/>
      <c r="F110" s="224" t="s">
        <v>696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146</v>
      </c>
      <c r="AU110" s="18" t="s">
        <v>84</v>
      </c>
    </row>
    <row r="111" s="2" customFormat="1" ht="16.5" customHeight="1">
      <c r="A111" s="39"/>
      <c r="B111" s="40"/>
      <c r="C111" s="250" t="s">
        <v>209</v>
      </c>
      <c r="D111" s="250" t="s">
        <v>358</v>
      </c>
      <c r="E111" s="251" t="s">
        <v>383</v>
      </c>
      <c r="F111" s="252" t="s">
        <v>384</v>
      </c>
      <c r="G111" s="253" t="s">
        <v>301</v>
      </c>
      <c r="H111" s="254">
        <v>2472</v>
      </c>
      <c r="I111" s="255"/>
      <c r="J111" s="256">
        <f>ROUND(I111*H111,2)</f>
        <v>0</v>
      </c>
      <c r="K111" s="252" t="s">
        <v>19</v>
      </c>
      <c r="L111" s="257"/>
      <c r="M111" s="258" t="s">
        <v>19</v>
      </c>
      <c r="N111" s="259" t="s">
        <v>45</v>
      </c>
      <c r="O111" s="85"/>
      <c r="P111" s="214">
        <f>O111*H111</f>
        <v>0</v>
      </c>
      <c r="Q111" s="214">
        <v>0.0050000000000000001</v>
      </c>
      <c r="R111" s="214">
        <f>Q111*H111</f>
        <v>12.359999999999999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190</v>
      </c>
      <c r="AT111" s="216" t="s">
        <v>358</v>
      </c>
      <c r="AU111" s="216" t="s">
        <v>84</v>
      </c>
      <c r="AY111" s="18" t="s">
        <v>136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82</v>
      </c>
      <c r="BK111" s="217">
        <f>ROUND(I111*H111,2)</f>
        <v>0</v>
      </c>
      <c r="BL111" s="18" t="s">
        <v>142</v>
      </c>
      <c r="BM111" s="216" t="s">
        <v>697</v>
      </c>
    </row>
    <row r="112" s="13" customFormat="1">
      <c r="A112" s="13"/>
      <c r="B112" s="225"/>
      <c r="C112" s="226"/>
      <c r="D112" s="223" t="s">
        <v>148</v>
      </c>
      <c r="E112" s="227" t="s">
        <v>19</v>
      </c>
      <c r="F112" s="228" t="s">
        <v>698</v>
      </c>
      <c r="G112" s="226"/>
      <c r="H112" s="229">
        <v>100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148</v>
      </c>
      <c r="AU112" s="235" t="s">
        <v>84</v>
      </c>
      <c r="AV112" s="13" t="s">
        <v>84</v>
      </c>
      <c r="AW112" s="13" t="s">
        <v>35</v>
      </c>
      <c r="AX112" s="13" t="s">
        <v>74</v>
      </c>
      <c r="AY112" s="235" t="s">
        <v>136</v>
      </c>
    </row>
    <row r="113" s="13" customFormat="1">
      <c r="A113" s="13"/>
      <c r="B113" s="225"/>
      <c r="C113" s="226"/>
      <c r="D113" s="223" t="s">
        <v>148</v>
      </c>
      <c r="E113" s="227" t="s">
        <v>19</v>
      </c>
      <c r="F113" s="228" t="s">
        <v>699</v>
      </c>
      <c r="G113" s="226"/>
      <c r="H113" s="229">
        <v>340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148</v>
      </c>
      <c r="AU113" s="235" t="s">
        <v>84</v>
      </c>
      <c r="AV113" s="13" t="s">
        <v>84</v>
      </c>
      <c r="AW113" s="13" t="s">
        <v>35</v>
      </c>
      <c r="AX113" s="13" t="s">
        <v>74</v>
      </c>
      <c r="AY113" s="235" t="s">
        <v>136</v>
      </c>
    </row>
    <row r="114" s="13" customFormat="1">
      <c r="A114" s="13"/>
      <c r="B114" s="225"/>
      <c r="C114" s="226"/>
      <c r="D114" s="223" t="s">
        <v>148</v>
      </c>
      <c r="E114" s="227" t="s">
        <v>19</v>
      </c>
      <c r="F114" s="228" t="s">
        <v>700</v>
      </c>
      <c r="G114" s="226"/>
      <c r="H114" s="229">
        <v>510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148</v>
      </c>
      <c r="AU114" s="235" t="s">
        <v>84</v>
      </c>
      <c r="AV114" s="13" t="s">
        <v>84</v>
      </c>
      <c r="AW114" s="13" t="s">
        <v>35</v>
      </c>
      <c r="AX114" s="13" t="s">
        <v>74</v>
      </c>
      <c r="AY114" s="235" t="s">
        <v>136</v>
      </c>
    </row>
    <row r="115" s="13" customFormat="1">
      <c r="A115" s="13"/>
      <c r="B115" s="225"/>
      <c r="C115" s="226"/>
      <c r="D115" s="223" t="s">
        <v>148</v>
      </c>
      <c r="E115" s="227" t="s">
        <v>19</v>
      </c>
      <c r="F115" s="228" t="s">
        <v>701</v>
      </c>
      <c r="G115" s="226"/>
      <c r="H115" s="229">
        <v>20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148</v>
      </c>
      <c r="AU115" s="235" t="s">
        <v>84</v>
      </c>
      <c r="AV115" s="13" t="s">
        <v>84</v>
      </c>
      <c r="AW115" s="13" t="s">
        <v>35</v>
      </c>
      <c r="AX115" s="13" t="s">
        <v>74</v>
      </c>
      <c r="AY115" s="235" t="s">
        <v>136</v>
      </c>
    </row>
    <row r="116" s="13" customFormat="1">
      <c r="A116" s="13"/>
      <c r="B116" s="225"/>
      <c r="C116" s="226"/>
      <c r="D116" s="223" t="s">
        <v>148</v>
      </c>
      <c r="E116" s="227" t="s">
        <v>19</v>
      </c>
      <c r="F116" s="228" t="s">
        <v>702</v>
      </c>
      <c r="G116" s="226"/>
      <c r="H116" s="229">
        <v>18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148</v>
      </c>
      <c r="AU116" s="235" t="s">
        <v>84</v>
      </c>
      <c r="AV116" s="13" t="s">
        <v>84</v>
      </c>
      <c r="AW116" s="13" t="s">
        <v>35</v>
      </c>
      <c r="AX116" s="13" t="s">
        <v>74</v>
      </c>
      <c r="AY116" s="235" t="s">
        <v>136</v>
      </c>
    </row>
    <row r="117" s="13" customFormat="1">
      <c r="A117" s="13"/>
      <c r="B117" s="225"/>
      <c r="C117" s="226"/>
      <c r="D117" s="223" t="s">
        <v>148</v>
      </c>
      <c r="E117" s="227" t="s">
        <v>19</v>
      </c>
      <c r="F117" s="228" t="s">
        <v>703</v>
      </c>
      <c r="G117" s="226"/>
      <c r="H117" s="229">
        <v>29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148</v>
      </c>
      <c r="AU117" s="235" t="s">
        <v>84</v>
      </c>
      <c r="AV117" s="13" t="s">
        <v>84</v>
      </c>
      <c r="AW117" s="13" t="s">
        <v>35</v>
      </c>
      <c r="AX117" s="13" t="s">
        <v>74</v>
      </c>
      <c r="AY117" s="235" t="s">
        <v>136</v>
      </c>
    </row>
    <row r="118" s="13" customFormat="1">
      <c r="A118" s="13"/>
      <c r="B118" s="225"/>
      <c r="C118" s="226"/>
      <c r="D118" s="223" t="s">
        <v>148</v>
      </c>
      <c r="E118" s="227" t="s">
        <v>19</v>
      </c>
      <c r="F118" s="228" t="s">
        <v>704</v>
      </c>
      <c r="G118" s="226"/>
      <c r="H118" s="229">
        <v>16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148</v>
      </c>
      <c r="AU118" s="235" t="s">
        <v>84</v>
      </c>
      <c r="AV118" s="13" t="s">
        <v>84</v>
      </c>
      <c r="AW118" s="13" t="s">
        <v>35</v>
      </c>
      <c r="AX118" s="13" t="s">
        <v>74</v>
      </c>
      <c r="AY118" s="235" t="s">
        <v>136</v>
      </c>
    </row>
    <row r="119" s="13" customFormat="1">
      <c r="A119" s="13"/>
      <c r="B119" s="225"/>
      <c r="C119" s="226"/>
      <c r="D119" s="223" t="s">
        <v>148</v>
      </c>
      <c r="E119" s="227" t="s">
        <v>19</v>
      </c>
      <c r="F119" s="228" t="s">
        <v>705</v>
      </c>
      <c r="G119" s="226"/>
      <c r="H119" s="229">
        <v>428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148</v>
      </c>
      <c r="AU119" s="235" t="s">
        <v>84</v>
      </c>
      <c r="AV119" s="13" t="s">
        <v>84</v>
      </c>
      <c r="AW119" s="13" t="s">
        <v>35</v>
      </c>
      <c r="AX119" s="13" t="s">
        <v>74</v>
      </c>
      <c r="AY119" s="235" t="s">
        <v>136</v>
      </c>
    </row>
    <row r="120" s="13" customFormat="1">
      <c r="A120" s="13"/>
      <c r="B120" s="225"/>
      <c r="C120" s="226"/>
      <c r="D120" s="223" t="s">
        <v>148</v>
      </c>
      <c r="E120" s="227" t="s">
        <v>19</v>
      </c>
      <c r="F120" s="228" t="s">
        <v>706</v>
      </c>
      <c r="G120" s="226"/>
      <c r="H120" s="229">
        <v>318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148</v>
      </c>
      <c r="AU120" s="235" t="s">
        <v>84</v>
      </c>
      <c r="AV120" s="13" t="s">
        <v>84</v>
      </c>
      <c r="AW120" s="13" t="s">
        <v>35</v>
      </c>
      <c r="AX120" s="13" t="s">
        <v>74</v>
      </c>
      <c r="AY120" s="235" t="s">
        <v>136</v>
      </c>
    </row>
    <row r="121" s="13" customFormat="1">
      <c r="A121" s="13"/>
      <c r="B121" s="225"/>
      <c r="C121" s="226"/>
      <c r="D121" s="223" t="s">
        <v>148</v>
      </c>
      <c r="E121" s="227" t="s">
        <v>19</v>
      </c>
      <c r="F121" s="228" t="s">
        <v>707</v>
      </c>
      <c r="G121" s="226"/>
      <c r="H121" s="229">
        <v>20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148</v>
      </c>
      <c r="AU121" s="235" t="s">
        <v>84</v>
      </c>
      <c r="AV121" s="13" t="s">
        <v>84</v>
      </c>
      <c r="AW121" s="13" t="s">
        <v>35</v>
      </c>
      <c r="AX121" s="13" t="s">
        <v>74</v>
      </c>
      <c r="AY121" s="235" t="s">
        <v>136</v>
      </c>
    </row>
    <row r="122" s="13" customFormat="1">
      <c r="A122" s="13"/>
      <c r="B122" s="225"/>
      <c r="C122" s="226"/>
      <c r="D122" s="223" t="s">
        <v>148</v>
      </c>
      <c r="E122" s="227" t="s">
        <v>19</v>
      </c>
      <c r="F122" s="228" t="s">
        <v>708</v>
      </c>
      <c r="G122" s="226"/>
      <c r="H122" s="229">
        <v>65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148</v>
      </c>
      <c r="AU122" s="235" t="s">
        <v>84</v>
      </c>
      <c r="AV122" s="13" t="s">
        <v>84</v>
      </c>
      <c r="AW122" s="13" t="s">
        <v>35</v>
      </c>
      <c r="AX122" s="13" t="s">
        <v>74</v>
      </c>
      <c r="AY122" s="235" t="s">
        <v>136</v>
      </c>
    </row>
    <row r="123" s="13" customFormat="1">
      <c r="A123" s="13"/>
      <c r="B123" s="225"/>
      <c r="C123" s="226"/>
      <c r="D123" s="223" t="s">
        <v>148</v>
      </c>
      <c r="E123" s="227" t="s">
        <v>19</v>
      </c>
      <c r="F123" s="228" t="s">
        <v>709</v>
      </c>
      <c r="G123" s="226"/>
      <c r="H123" s="229">
        <v>94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148</v>
      </c>
      <c r="AU123" s="235" t="s">
        <v>84</v>
      </c>
      <c r="AV123" s="13" t="s">
        <v>84</v>
      </c>
      <c r="AW123" s="13" t="s">
        <v>35</v>
      </c>
      <c r="AX123" s="13" t="s">
        <v>74</v>
      </c>
      <c r="AY123" s="235" t="s">
        <v>136</v>
      </c>
    </row>
    <row r="124" s="13" customFormat="1">
      <c r="A124" s="13"/>
      <c r="B124" s="225"/>
      <c r="C124" s="226"/>
      <c r="D124" s="223" t="s">
        <v>148</v>
      </c>
      <c r="E124" s="227" t="s">
        <v>19</v>
      </c>
      <c r="F124" s="228" t="s">
        <v>710</v>
      </c>
      <c r="G124" s="226"/>
      <c r="H124" s="229">
        <v>444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148</v>
      </c>
      <c r="AU124" s="235" t="s">
        <v>84</v>
      </c>
      <c r="AV124" s="13" t="s">
        <v>84</v>
      </c>
      <c r="AW124" s="13" t="s">
        <v>35</v>
      </c>
      <c r="AX124" s="13" t="s">
        <v>74</v>
      </c>
      <c r="AY124" s="235" t="s">
        <v>136</v>
      </c>
    </row>
    <row r="125" s="13" customFormat="1">
      <c r="A125" s="13"/>
      <c r="B125" s="225"/>
      <c r="C125" s="226"/>
      <c r="D125" s="223" t="s">
        <v>148</v>
      </c>
      <c r="E125" s="227" t="s">
        <v>19</v>
      </c>
      <c r="F125" s="228" t="s">
        <v>395</v>
      </c>
      <c r="G125" s="226"/>
      <c r="H125" s="229">
        <v>2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148</v>
      </c>
      <c r="AU125" s="235" t="s">
        <v>84</v>
      </c>
      <c r="AV125" s="13" t="s">
        <v>84</v>
      </c>
      <c r="AW125" s="13" t="s">
        <v>35</v>
      </c>
      <c r="AX125" s="13" t="s">
        <v>74</v>
      </c>
      <c r="AY125" s="235" t="s">
        <v>136</v>
      </c>
    </row>
    <row r="126" s="13" customFormat="1">
      <c r="A126" s="13"/>
      <c r="B126" s="225"/>
      <c r="C126" s="226"/>
      <c r="D126" s="223" t="s">
        <v>148</v>
      </c>
      <c r="E126" s="227" t="s">
        <v>19</v>
      </c>
      <c r="F126" s="228" t="s">
        <v>711</v>
      </c>
      <c r="G126" s="226"/>
      <c r="H126" s="229">
        <v>68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148</v>
      </c>
      <c r="AU126" s="235" t="s">
        <v>84</v>
      </c>
      <c r="AV126" s="13" t="s">
        <v>84</v>
      </c>
      <c r="AW126" s="13" t="s">
        <v>35</v>
      </c>
      <c r="AX126" s="13" t="s">
        <v>74</v>
      </c>
      <c r="AY126" s="235" t="s">
        <v>136</v>
      </c>
    </row>
    <row r="127" s="14" customFormat="1">
      <c r="A127" s="14"/>
      <c r="B127" s="236"/>
      <c r="C127" s="237"/>
      <c r="D127" s="223" t="s">
        <v>148</v>
      </c>
      <c r="E127" s="238" t="s">
        <v>19</v>
      </c>
      <c r="F127" s="239" t="s">
        <v>162</v>
      </c>
      <c r="G127" s="237"/>
      <c r="H127" s="240">
        <v>2472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148</v>
      </c>
      <c r="AU127" s="246" t="s">
        <v>84</v>
      </c>
      <c r="AV127" s="14" t="s">
        <v>142</v>
      </c>
      <c r="AW127" s="14" t="s">
        <v>35</v>
      </c>
      <c r="AX127" s="14" t="s">
        <v>82</v>
      </c>
      <c r="AY127" s="246" t="s">
        <v>136</v>
      </c>
    </row>
    <row r="128" s="2" customFormat="1" ht="24.15" customHeight="1">
      <c r="A128" s="39"/>
      <c r="B128" s="40"/>
      <c r="C128" s="205" t="s">
        <v>216</v>
      </c>
      <c r="D128" s="205" t="s">
        <v>137</v>
      </c>
      <c r="E128" s="206" t="s">
        <v>712</v>
      </c>
      <c r="F128" s="207" t="s">
        <v>713</v>
      </c>
      <c r="G128" s="208" t="s">
        <v>301</v>
      </c>
      <c r="H128" s="209">
        <v>3</v>
      </c>
      <c r="I128" s="210"/>
      <c r="J128" s="211">
        <f>ROUND(I128*H128,2)</f>
        <v>0</v>
      </c>
      <c r="K128" s="207" t="s">
        <v>141</v>
      </c>
      <c r="L128" s="45"/>
      <c r="M128" s="212" t="s">
        <v>19</v>
      </c>
      <c r="N128" s="213" t="s">
        <v>45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142</v>
      </c>
      <c r="AT128" s="216" t="s">
        <v>137</v>
      </c>
      <c r="AU128" s="216" t="s">
        <v>84</v>
      </c>
      <c r="AY128" s="18" t="s">
        <v>136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82</v>
      </c>
      <c r="BK128" s="217">
        <f>ROUND(I128*H128,2)</f>
        <v>0</v>
      </c>
      <c r="BL128" s="18" t="s">
        <v>142</v>
      </c>
      <c r="BM128" s="216" t="s">
        <v>714</v>
      </c>
    </row>
    <row r="129" s="2" customFormat="1">
      <c r="A129" s="39"/>
      <c r="B129" s="40"/>
      <c r="C129" s="41"/>
      <c r="D129" s="218" t="s">
        <v>144</v>
      </c>
      <c r="E129" s="41"/>
      <c r="F129" s="219" t="s">
        <v>715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144</v>
      </c>
      <c r="AU129" s="18" t="s">
        <v>84</v>
      </c>
    </row>
    <row r="130" s="2" customFormat="1">
      <c r="A130" s="39"/>
      <c r="B130" s="40"/>
      <c r="C130" s="41"/>
      <c r="D130" s="223" t="s">
        <v>146</v>
      </c>
      <c r="E130" s="41"/>
      <c r="F130" s="224" t="s">
        <v>716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146</v>
      </c>
      <c r="AU130" s="18" t="s">
        <v>84</v>
      </c>
    </row>
    <row r="131" s="2" customFormat="1" ht="16.5" customHeight="1">
      <c r="A131" s="39"/>
      <c r="B131" s="40"/>
      <c r="C131" s="250" t="s">
        <v>223</v>
      </c>
      <c r="D131" s="250" t="s">
        <v>358</v>
      </c>
      <c r="E131" s="251" t="s">
        <v>717</v>
      </c>
      <c r="F131" s="252" t="s">
        <v>718</v>
      </c>
      <c r="G131" s="253" t="s">
        <v>19</v>
      </c>
      <c r="H131" s="254">
        <v>3</v>
      </c>
      <c r="I131" s="255"/>
      <c r="J131" s="256">
        <f>ROUND(I131*H131,2)</f>
        <v>0</v>
      </c>
      <c r="K131" s="252" t="s">
        <v>19</v>
      </c>
      <c r="L131" s="257"/>
      <c r="M131" s="258" t="s">
        <v>19</v>
      </c>
      <c r="N131" s="259" t="s">
        <v>45</v>
      </c>
      <c r="O131" s="85"/>
      <c r="P131" s="214">
        <f>O131*H131</f>
        <v>0</v>
      </c>
      <c r="Q131" s="214">
        <v>0.0050000000000000001</v>
      </c>
      <c r="R131" s="214">
        <f>Q131*H131</f>
        <v>0.014999999999999999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190</v>
      </c>
      <c r="AT131" s="216" t="s">
        <v>358</v>
      </c>
      <c r="AU131" s="216" t="s">
        <v>84</v>
      </c>
      <c r="AY131" s="18" t="s">
        <v>136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82</v>
      </c>
      <c r="BK131" s="217">
        <f>ROUND(I131*H131,2)</f>
        <v>0</v>
      </c>
      <c r="BL131" s="18" t="s">
        <v>142</v>
      </c>
      <c r="BM131" s="216" t="s">
        <v>719</v>
      </c>
    </row>
    <row r="132" s="13" customFormat="1">
      <c r="A132" s="13"/>
      <c r="B132" s="225"/>
      <c r="C132" s="226"/>
      <c r="D132" s="223" t="s">
        <v>148</v>
      </c>
      <c r="E132" s="227" t="s">
        <v>19</v>
      </c>
      <c r="F132" s="228" t="s">
        <v>720</v>
      </c>
      <c r="G132" s="226"/>
      <c r="H132" s="229">
        <v>2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148</v>
      </c>
      <c r="AU132" s="235" t="s">
        <v>84</v>
      </c>
      <c r="AV132" s="13" t="s">
        <v>84</v>
      </c>
      <c r="AW132" s="13" t="s">
        <v>35</v>
      </c>
      <c r="AX132" s="13" t="s">
        <v>74</v>
      </c>
      <c r="AY132" s="235" t="s">
        <v>136</v>
      </c>
    </row>
    <row r="133" s="13" customFormat="1">
      <c r="A133" s="13"/>
      <c r="B133" s="225"/>
      <c r="C133" s="226"/>
      <c r="D133" s="223" t="s">
        <v>148</v>
      </c>
      <c r="E133" s="227" t="s">
        <v>19</v>
      </c>
      <c r="F133" s="228" t="s">
        <v>721</v>
      </c>
      <c r="G133" s="226"/>
      <c r="H133" s="229">
        <v>1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148</v>
      </c>
      <c r="AU133" s="235" t="s">
        <v>84</v>
      </c>
      <c r="AV133" s="13" t="s">
        <v>84</v>
      </c>
      <c r="AW133" s="13" t="s">
        <v>35</v>
      </c>
      <c r="AX133" s="13" t="s">
        <v>74</v>
      </c>
      <c r="AY133" s="235" t="s">
        <v>136</v>
      </c>
    </row>
    <row r="134" s="14" customFormat="1">
      <c r="A134" s="14"/>
      <c r="B134" s="236"/>
      <c r="C134" s="237"/>
      <c r="D134" s="223" t="s">
        <v>148</v>
      </c>
      <c r="E134" s="238" t="s">
        <v>19</v>
      </c>
      <c r="F134" s="239" t="s">
        <v>162</v>
      </c>
      <c r="G134" s="237"/>
      <c r="H134" s="240">
        <v>3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148</v>
      </c>
      <c r="AU134" s="246" t="s">
        <v>84</v>
      </c>
      <c r="AV134" s="14" t="s">
        <v>142</v>
      </c>
      <c r="AW134" s="14" t="s">
        <v>35</v>
      </c>
      <c r="AX134" s="14" t="s">
        <v>82</v>
      </c>
      <c r="AY134" s="246" t="s">
        <v>136</v>
      </c>
    </row>
    <row r="135" s="2" customFormat="1" ht="16.5" customHeight="1">
      <c r="A135" s="39"/>
      <c r="B135" s="40"/>
      <c r="C135" s="205" t="s">
        <v>228</v>
      </c>
      <c r="D135" s="205" t="s">
        <v>137</v>
      </c>
      <c r="E135" s="206" t="s">
        <v>436</v>
      </c>
      <c r="F135" s="207" t="s">
        <v>437</v>
      </c>
      <c r="G135" s="208" t="s">
        <v>301</v>
      </c>
      <c r="H135" s="209">
        <v>3919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45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142</v>
      </c>
      <c r="AT135" s="216" t="s">
        <v>137</v>
      </c>
      <c r="AU135" s="216" t="s">
        <v>84</v>
      </c>
      <c r="AY135" s="18" t="s">
        <v>136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82</v>
      </c>
      <c r="BK135" s="217">
        <f>ROUND(I135*H135,2)</f>
        <v>0</v>
      </c>
      <c r="BL135" s="18" t="s">
        <v>142</v>
      </c>
      <c r="BM135" s="216" t="s">
        <v>722</v>
      </c>
    </row>
    <row r="136" s="13" customFormat="1">
      <c r="A136" s="13"/>
      <c r="B136" s="225"/>
      <c r="C136" s="226"/>
      <c r="D136" s="223" t="s">
        <v>148</v>
      </c>
      <c r="E136" s="227" t="s">
        <v>19</v>
      </c>
      <c r="F136" s="228" t="s">
        <v>723</v>
      </c>
      <c r="G136" s="226"/>
      <c r="H136" s="229">
        <v>3919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148</v>
      </c>
      <c r="AU136" s="235" t="s">
        <v>84</v>
      </c>
      <c r="AV136" s="13" t="s">
        <v>84</v>
      </c>
      <c r="AW136" s="13" t="s">
        <v>35</v>
      </c>
      <c r="AX136" s="13" t="s">
        <v>82</v>
      </c>
      <c r="AY136" s="235" t="s">
        <v>136</v>
      </c>
    </row>
    <row r="137" s="2" customFormat="1" ht="16.5" customHeight="1">
      <c r="A137" s="39"/>
      <c r="B137" s="40"/>
      <c r="C137" s="250" t="s">
        <v>8</v>
      </c>
      <c r="D137" s="250" t="s">
        <v>358</v>
      </c>
      <c r="E137" s="251" t="s">
        <v>441</v>
      </c>
      <c r="F137" s="252" t="s">
        <v>442</v>
      </c>
      <c r="G137" s="253" t="s">
        <v>419</v>
      </c>
      <c r="H137" s="254">
        <v>177.38</v>
      </c>
      <c r="I137" s="255"/>
      <c r="J137" s="256">
        <f>ROUND(I137*H137,2)</f>
        <v>0</v>
      </c>
      <c r="K137" s="252" t="s">
        <v>19</v>
      </c>
      <c r="L137" s="257"/>
      <c r="M137" s="258" t="s">
        <v>19</v>
      </c>
      <c r="N137" s="259" t="s">
        <v>45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190</v>
      </c>
      <c r="AT137" s="216" t="s">
        <v>358</v>
      </c>
      <c r="AU137" s="216" t="s">
        <v>84</v>
      </c>
      <c r="AY137" s="18" t="s">
        <v>136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82</v>
      </c>
      <c r="BK137" s="217">
        <f>ROUND(I137*H137,2)</f>
        <v>0</v>
      </c>
      <c r="BL137" s="18" t="s">
        <v>142</v>
      </c>
      <c r="BM137" s="216" t="s">
        <v>724</v>
      </c>
    </row>
    <row r="138" s="2" customFormat="1">
      <c r="A138" s="39"/>
      <c r="B138" s="40"/>
      <c r="C138" s="41"/>
      <c r="D138" s="223" t="s">
        <v>146</v>
      </c>
      <c r="E138" s="41"/>
      <c r="F138" s="224" t="s">
        <v>444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146</v>
      </c>
      <c r="AU138" s="18" t="s">
        <v>84</v>
      </c>
    </row>
    <row r="139" s="13" customFormat="1">
      <c r="A139" s="13"/>
      <c r="B139" s="225"/>
      <c r="C139" s="226"/>
      <c r="D139" s="223" t="s">
        <v>148</v>
      </c>
      <c r="E139" s="227" t="s">
        <v>19</v>
      </c>
      <c r="F139" s="228" t="s">
        <v>725</v>
      </c>
      <c r="G139" s="226"/>
      <c r="H139" s="229">
        <v>28.879999999999999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148</v>
      </c>
      <c r="AU139" s="235" t="s">
        <v>84</v>
      </c>
      <c r="AV139" s="13" t="s">
        <v>84</v>
      </c>
      <c r="AW139" s="13" t="s">
        <v>35</v>
      </c>
      <c r="AX139" s="13" t="s">
        <v>74</v>
      </c>
      <c r="AY139" s="235" t="s">
        <v>136</v>
      </c>
    </row>
    <row r="140" s="13" customFormat="1">
      <c r="A140" s="13"/>
      <c r="B140" s="225"/>
      <c r="C140" s="226"/>
      <c r="D140" s="223" t="s">
        <v>148</v>
      </c>
      <c r="E140" s="227" t="s">
        <v>19</v>
      </c>
      <c r="F140" s="228" t="s">
        <v>726</v>
      </c>
      <c r="G140" s="226"/>
      <c r="H140" s="229">
        <v>148.5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148</v>
      </c>
      <c r="AU140" s="235" t="s">
        <v>84</v>
      </c>
      <c r="AV140" s="13" t="s">
        <v>84</v>
      </c>
      <c r="AW140" s="13" t="s">
        <v>35</v>
      </c>
      <c r="AX140" s="13" t="s">
        <v>74</v>
      </c>
      <c r="AY140" s="235" t="s">
        <v>136</v>
      </c>
    </row>
    <row r="141" s="14" customFormat="1">
      <c r="A141" s="14"/>
      <c r="B141" s="236"/>
      <c r="C141" s="237"/>
      <c r="D141" s="223" t="s">
        <v>148</v>
      </c>
      <c r="E141" s="238" t="s">
        <v>19</v>
      </c>
      <c r="F141" s="239" t="s">
        <v>162</v>
      </c>
      <c r="G141" s="237"/>
      <c r="H141" s="240">
        <v>177.38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148</v>
      </c>
      <c r="AU141" s="246" t="s">
        <v>84</v>
      </c>
      <c r="AV141" s="14" t="s">
        <v>142</v>
      </c>
      <c r="AW141" s="14" t="s">
        <v>35</v>
      </c>
      <c r="AX141" s="14" t="s">
        <v>82</v>
      </c>
      <c r="AY141" s="246" t="s">
        <v>136</v>
      </c>
    </row>
    <row r="142" s="2" customFormat="1" ht="21.75" customHeight="1">
      <c r="A142" s="39"/>
      <c r="B142" s="40"/>
      <c r="C142" s="205" t="s">
        <v>242</v>
      </c>
      <c r="D142" s="205" t="s">
        <v>137</v>
      </c>
      <c r="E142" s="206" t="s">
        <v>407</v>
      </c>
      <c r="F142" s="207" t="s">
        <v>408</v>
      </c>
      <c r="G142" s="208" t="s">
        <v>301</v>
      </c>
      <c r="H142" s="209">
        <v>3</v>
      </c>
      <c r="I142" s="210"/>
      <c r="J142" s="211">
        <f>ROUND(I142*H142,2)</f>
        <v>0</v>
      </c>
      <c r="K142" s="207" t="s">
        <v>141</v>
      </c>
      <c r="L142" s="45"/>
      <c r="M142" s="212" t="s">
        <v>19</v>
      </c>
      <c r="N142" s="213" t="s">
        <v>45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142</v>
      </c>
      <c r="AT142" s="216" t="s">
        <v>137</v>
      </c>
      <c r="AU142" s="216" t="s">
        <v>84</v>
      </c>
      <c r="AY142" s="18" t="s">
        <v>136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82</v>
      </c>
      <c r="BK142" s="217">
        <f>ROUND(I142*H142,2)</f>
        <v>0</v>
      </c>
      <c r="BL142" s="18" t="s">
        <v>142</v>
      </c>
      <c r="BM142" s="216" t="s">
        <v>727</v>
      </c>
    </row>
    <row r="143" s="2" customFormat="1">
      <c r="A143" s="39"/>
      <c r="B143" s="40"/>
      <c r="C143" s="41"/>
      <c r="D143" s="218" t="s">
        <v>144</v>
      </c>
      <c r="E143" s="41"/>
      <c r="F143" s="219" t="s">
        <v>410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84</v>
      </c>
    </row>
    <row r="144" s="13" customFormat="1">
      <c r="A144" s="13"/>
      <c r="B144" s="225"/>
      <c r="C144" s="226"/>
      <c r="D144" s="223" t="s">
        <v>148</v>
      </c>
      <c r="E144" s="227" t="s">
        <v>19</v>
      </c>
      <c r="F144" s="228" t="s">
        <v>728</v>
      </c>
      <c r="G144" s="226"/>
      <c r="H144" s="229">
        <v>3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148</v>
      </c>
      <c r="AU144" s="235" t="s">
        <v>84</v>
      </c>
      <c r="AV144" s="13" t="s">
        <v>84</v>
      </c>
      <c r="AW144" s="13" t="s">
        <v>35</v>
      </c>
      <c r="AX144" s="13" t="s">
        <v>82</v>
      </c>
      <c r="AY144" s="235" t="s">
        <v>136</v>
      </c>
    </row>
    <row r="145" s="2" customFormat="1" ht="21.75" customHeight="1">
      <c r="A145" s="39"/>
      <c r="B145" s="40"/>
      <c r="C145" s="205" t="s">
        <v>255</v>
      </c>
      <c r="D145" s="205" t="s">
        <v>137</v>
      </c>
      <c r="E145" s="206" t="s">
        <v>488</v>
      </c>
      <c r="F145" s="207" t="s">
        <v>489</v>
      </c>
      <c r="G145" s="208" t="s">
        <v>301</v>
      </c>
      <c r="H145" s="209">
        <v>3</v>
      </c>
      <c r="I145" s="210"/>
      <c r="J145" s="211">
        <f>ROUND(I145*H145,2)</f>
        <v>0</v>
      </c>
      <c r="K145" s="207" t="s">
        <v>141</v>
      </c>
      <c r="L145" s="45"/>
      <c r="M145" s="212" t="s">
        <v>19</v>
      </c>
      <c r="N145" s="213" t="s">
        <v>45</v>
      </c>
      <c r="O145" s="85"/>
      <c r="P145" s="214">
        <f>O145*H145</f>
        <v>0</v>
      </c>
      <c r="Q145" s="214">
        <v>0.0020823999999999999</v>
      </c>
      <c r="R145" s="214">
        <f>Q145*H145</f>
        <v>0.0062471999999999996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142</v>
      </c>
      <c r="AT145" s="216" t="s">
        <v>137</v>
      </c>
      <c r="AU145" s="216" t="s">
        <v>84</v>
      </c>
      <c r="AY145" s="18" t="s">
        <v>136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82</v>
      </c>
      <c r="BK145" s="217">
        <f>ROUND(I145*H145,2)</f>
        <v>0</v>
      </c>
      <c r="BL145" s="18" t="s">
        <v>142</v>
      </c>
      <c r="BM145" s="216" t="s">
        <v>729</v>
      </c>
    </row>
    <row r="146" s="2" customFormat="1">
      <c r="A146" s="39"/>
      <c r="B146" s="40"/>
      <c r="C146" s="41"/>
      <c r="D146" s="218" t="s">
        <v>144</v>
      </c>
      <c r="E146" s="41"/>
      <c r="F146" s="219" t="s">
        <v>491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144</v>
      </c>
      <c r="AU146" s="18" t="s">
        <v>84</v>
      </c>
    </row>
    <row r="147" s="2" customFormat="1">
      <c r="A147" s="39"/>
      <c r="B147" s="40"/>
      <c r="C147" s="41"/>
      <c r="D147" s="223" t="s">
        <v>146</v>
      </c>
      <c r="E147" s="41"/>
      <c r="F147" s="224" t="s">
        <v>730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84</v>
      </c>
    </row>
    <row r="148" s="2" customFormat="1" ht="16.5" customHeight="1">
      <c r="A148" s="39"/>
      <c r="B148" s="40"/>
      <c r="C148" s="205" t="s">
        <v>262</v>
      </c>
      <c r="D148" s="205" t="s">
        <v>137</v>
      </c>
      <c r="E148" s="206" t="s">
        <v>449</v>
      </c>
      <c r="F148" s="207" t="s">
        <v>450</v>
      </c>
      <c r="G148" s="208" t="s">
        <v>140</v>
      </c>
      <c r="H148" s="209">
        <v>3197</v>
      </c>
      <c r="I148" s="210"/>
      <c r="J148" s="211">
        <f>ROUND(I148*H148,2)</f>
        <v>0</v>
      </c>
      <c r="K148" s="207" t="s">
        <v>141</v>
      </c>
      <c r="L148" s="45"/>
      <c r="M148" s="212" t="s">
        <v>19</v>
      </c>
      <c r="N148" s="213" t="s">
        <v>45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142</v>
      </c>
      <c r="AT148" s="216" t="s">
        <v>137</v>
      </c>
      <c r="AU148" s="216" t="s">
        <v>84</v>
      </c>
      <c r="AY148" s="18" t="s">
        <v>136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82</v>
      </c>
      <c r="BK148" s="217">
        <f>ROUND(I148*H148,2)</f>
        <v>0</v>
      </c>
      <c r="BL148" s="18" t="s">
        <v>142</v>
      </c>
      <c r="BM148" s="216" t="s">
        <v>731</v>
      </c>
    </row>
    <row r="149" s="2" customFormat="1">
      <c r="A149" s="39"/>
      <c r="B149" s="40"/>
      <c r="C149" s="41"/>
      <c r="D149" s="218" t="s">
        <v>144</v>
      </c>
      <c r="E149" s="41"/>
      <c r="F149" s="219" t="s">
        <v>452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144</v>
      </c>
      <c r="AU149" s="18" t="s">
        <v>84</v>
      </c>
    </row>
    <row r="150" s="13" customFormat="1">
      <c r="A150" s="13"/>
      <c r="B150" s="225"/>
      <c r="C150" s="226"/>
      <c r="D150" s="223" t="s">
        <v>148</v>
      </c>
      <c r="E150" s="227" t="s">
        <v>19</v>
      </c>
      <c r="F150" s="228" t="s">
        <v>732</v>
      </c>
      <c r="G150" s="226"/>
      <c r="H150" s="229">
        <v>2475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148</v>
      </c>
      <c r="AU150" s="235" t="s">
        <v>84</v>
      </c>
      <c r="AV150" s="13" t="s">
        <v>84</v>
      </c>
      <c r="AW150" s="13" t="s">
        <v>35</v>
      </c>
      <c r="AX150" s="13" t="s">
        <v>74</v>
      </c>
      <c r="AY150" s="235" t="s">
        <v>136</v>
      </c>
    </row>
    <row r="151" s="13" customFormat="1">
      <c r="A151" s="13"/>
      <c r="B151" s="225"/>
      <c r="C151" s="226"/>
      <c r="D151" s="223" t="s">
        <v>148</v>
      </c>
      <c r="E151" s="227" t="s">
        <v>19</v>
      </c>
      <c r="F151" s="228" t="s">
        <v>733</v>
      </c>
      <c r="G151" s="226"/>
      <c r="H151" s="229">
        <v>722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148</v>
      </c>
      <c r="AU151" s="235" t="s">
        <v>84</v>
      </c>
      <c r="AV151" s="13" t="s">
        <v>84</v>
      </c>
      <c r="AW151" s="13" t="s">
        <v>35</v>
      </c>
      <c r="AX151" s="13" t="s">
        <v>74</v>
      </c>
      <c r="AY151" s="235" t="s">
        <v>136</v>
      </c>
    </row>
    <row r="152" s="14" customFormat="1">
      <c r="A152" s="14"/>
      <c r="B152" s="236"/>
      <c r="C152" s="237"/>
      <c r="D152" s="223" t="s">
        <v>148</v>
      </c>
      <c r="E152" s="238" t="s">
        <v>19</v>
      </c>
      <c r="F152" s="239" t="s">
        <v>162</v>
      </c>
      <c r="G152" s="237"/>
      <c r="H152" s="240">
        <v>3197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148</v>
      </c>
      <c r="AU152" s="246" t="s">
        <v>84</v>
      </c>
      <c r="AV152" s="14" t="s">
        <v>142</v>
      </c>
      <c r="AW152" s="14" t="s">
        <v>35</v>
      </c>
      <c r="AX152" s="14" t="s">
        <v>82</v>
      </c>
      <c r="AY152" s="246" t="s">
        <v>136</v>
      </c>
    </row>
    <row r="153" s="2" customFormat="1" ht="16.5" customHeight="1">
      <c r="A153" s="39"/>
      <c r="B153" s="40"/>
      <c r="C153" s="250" t="s">
        <v>266</v>
      </c>
      <c r="D153" s="250" t="s">
        <v>358</v>
      </c>
      <c r="E153" s="251" t="s">
        <v>455</v>
      </c>
      <c r="F153" s="252" t="s">
        <v>456</v>
      </c>
      <c r="G153" s="253" t="s">
        <v>185</v>
      </c>
      <c r="H153" s="254">
        <v>319.69999999999999</v>
      </c>
      <c r="I153" s="255"/>
      <c r="J153" s="256">
        <f>ROUND(I153*H153,2)</f>
        <v>0</v>
      </c>
      <c r="K153" s="252" t="s">
        <v>19</v>
      </c>
      <c r="L153" s="257"/>
      <c r="M153" s="258" t="s">
        <v>19</v>
      </c>
      <c r="N153" s="259" t="s">
        <v>45</v>
      </c>
      <c r="O153" s="85"/>
      <c r="P153" s="214">
        <f>O153*H153</f>
        <v>0</v>
      </c>
      <c r="Q153" s="214">
        <v>0.25</v>
      </c>
      <c r="R153" s="214">
        <f>Q153*H153</f>
        <v>79.924999999999997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190</v>
      </c>
      <c r="AT153" s="216" t="s">
        <v>358</v>
      </c>
      <c r="AU153" s="216" t="s">
        <v>84</v>
      </c>
      <c r="AY153" s="18" t="s">
        <v>136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82</v>
      </c>
      <c r="BK153" s="217">
        <f>ROUND(I153*H153,2)</f>
        <v>0</v>
      </c>
      <c r="BL153" s="18" t="s">
        <v>142</v>
      </c>
      <c r="BM153" s="216" t="s">
        <v>734</v>
      </c>
    </row>
    <row r="154" s="13" customFormat="1">
      <c r="A154" s="13"/>
      <c r="B154" s="225"/>
      <c r="C154" s="226"/>
      <c r="D154" s="223" t="s">
        <v>148</v>
      </c>
      <c r="E154" s="227" t="s">
        <v>19</v>
      </c>
      <c r="F154" s="228" t="s">
        <v>735</v>
      </c>
      <c r="G154" s="226"/>
      <c r="H154" s="229">
        <v>247.5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148</v>
      </c>
      <c r="AU154" s="235" t="s">
        <v>84</v>
      </c>
      <c r="AV154" s="13" t="s">
        <v>84</v>
      </c>
      <c r="AW154" s="13" t="s">
        <v>35</v>
      </c>
      <c r="AX154" s="13" t="s">
        <v>74</v>
      </c>
      <c r="AY154" s="235" t="s">
        <v>136</v>
      </c>
    </row>
    <row r="155" s="13" customFormat="1">
      <c r="A155" s="13"/>
      <c r="B155" s="225"/>
      <c r="C155" s="226"/>
      <c r="D155" s="223" t="s">
        <v>148</v>
      </c>
      <c r="E155" s="227" t="s">
        <v>19</v>
      </c>
      <c r="F155" s="228" t="s">
        <v>736</v>
      </c>
      <c r="G155" s="226"/>
      <c r="H155" s="229">
        <v>72.200000000000003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148</v>
      </c>
      <c r="AU155" s="235" t="s">
        <v>84</v>
      </c>
      <c r="AV155" s="13" t="s">
        <v>84</v>
      </c>
      <c r="AW155" s="13" t="s">
        <v>35</v>
      </c>
      <c r="AX155" s="13" t="s">
        <v>74</v>
      </c>
      <c r="AY155" s="235" t="s">
        <v>136</v>
      </c>
    </row>
    <row r="156" s="14" customFormat="1">
      <c r="A156" s="14"/>
      <c r="B156" s="236"/>
      <c r="C156" s="237"/>
      <c r="D156" s="223" t="s">
        <v>148</v>
      </c>
      <c r="E156" s="238" t="s">
        <v>19</v>
      </c>
      <c r="F156" s="239" t="s">
        <v>162</v>
      </c>
      <c r="G156" s="237"/>
      <c r="H156" s="240">
        <v>319.69999999999999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148</v>
      </c>
      <c r="AU156" s="246" t="s">
        <v>84</v>
      </c>
      <c r="AV156" s="14" t="s">
        <v>142</v>
      </c>
      <c r="AW156" s="14" t="s">
        <v>35</v>
      </c>
      <c r="AX156" s="14" t="s">
        <v>82</v>
      </c>
      <c r="AY156" s="246" t="s">
        <v>136</v>
      </c>
    </row>
    <row r="157" s="2" customFormat="1" ht="24.15" customHeight="1">
      <c r="A157" s="39"/>
      <c r="B157" s="40"/>
      <c r="C157" s="205" t="s">
        <v>273</v>
      </c>
      <c r="D157" s="205" t="s">
        <v>137</v>
      </c>
      <c r="E157" s="206" t="s">
        <v>462</v>
      </c>
      <c r="F157" s="207" t="s">
        <v>463</v>
      </c>
      <c r="G157" s="208" t="s">
        <v>464</v>
      </c>
      <c r="H157" s="209">
        <v>3447</v>
      </c>
      <c r="I157" s="210"/>
      <c r="J157" s="211">
        <f>ROUND(I157*H157,2)</f>
        <v>0</v>
      </c>
      <c r="K157" s="207" t="s">
        <v>19</v>
      </c>
      <c r="L157" s="45"/>
      <c r="M157" s="212" t="s">
        <v>19</v>
      </c>
      <c r="N157" s="213" t="s">
        <v>45</v>
      </c>
      <c r="O157" s="85"/>
      <c r="P157" s="214">
        <f>O157*H157</f>
        <v>0</v>
      </c>
      <c r="Q157" s="214">
        <v>0.02</v>
      </c>
      <c r="R157" s="214">
        <f>Q157*H157</f>
        <v>68.939999999999998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142</v>
      </c>
      <c r="AT157" s="216" t="s">
        <v>137</v>
      </c>
      <c r="AU157" s="216" t="s">
        <v>84</v>
      </c>
      <c r="AY157" s="18" t="s">
        <v>136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82</v>
      </c>
      <c r="BK157" s="217">
        <f>ROUND(I157*H157,2)</f>
        <v>0</v>
      </c>
      <c r="BL157" s="18" t="s">
        <v>142</v>
      </c>
      <c r="BM157" s="216" t="s">
        <v>737</v>
      </c>
    </row>
    <row r="158" s="2" customFormat="1">
      <c r="A158" s="39"/>
      <c r="B158" s="40"/>
      <c r="C158" s="41"/>
      <c r="D158" s="223" t="s">
        <v>146</v>
      </c>
      <c r="E158" s="41"/>
      <c r="F158" s="224" t="s">
        <v>738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146</v>
      </c>
      <c r="AU158" s="18" t="s">
        <v>84</v>
      </c>
    </row>
    <row r="159" s="13" customFormat="1">
      <c r="A159" s="13"/>
      <c r="B159" s="225"/>
      <c r="C159" s="226"/>
      <c r="D159" s="223" t="s">
        <v>148</v>
      </c>
      <c r="E159" s="227" t="s">
        <v>19</v>
      </c>
      <c r="F159" s="228" t="s">
        <v>739</v>
      </c>
      <c r="G159" s="226"/>
      <c r="H159" s="229">
        <v>3447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148</v>
      </c>
      <c r="AU159" s="235" t="s">
        <v>84</v>
      </c>
      <c r="AV159" s="13" t="s">
        <v>84</v>
      </c>
      <c r="AW159" s="13" t="s">
        <v>35</v>
      </c>
      <c r="AX159" s="13" t="s">
        <v>82</v>
      </c>
      <c r="AY159" s="235" t="s">
        <v>136</v>
      </c>
    </row>
    <row r="160" s="2" customFormat="1" ht="16.5" customHeight="1">
      <c r="A160" s="39"/>
      <c r="B160" s="40"/>
      <c r="C160" s="205" t="s">
        <v>7</v>
      </c>
      <c r="D160" s="205" t="s">
        <v>137</v>
      </c>
      <c r="E160" s="206" t="s">
        <v>468</v>
      </c>
      <c r="F160" s="207" t="s">
        <v>469</v>
      </c>
      <c r="G160" s="208" t="s">
        <v>301</v>
      </c>
      <c r="H160" s="209">
        <v>40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45</v>
      </c>
      <c r="O160" s="85"/>
      <c r="P160" s="214">
        <f>O160*H160</f>
        <v>0</v>
      </c>
      <c r="Q160" s="214">
        <v>0.10000000000000001</v>
      </c>
      <c r="R160" s="214">
        <f>Q160*H160</f>
        <v>4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142</v>
      </c>
      <c r="AT160" s="216" t="s">
        <v>137</v>
      </c>
      <c r="AU160" s="216" t="s">
        <v>84</v>
      </c>
      <c r="AY160" s="18" t="s">
        <v>136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82</v>
      </c>
      <c r="BK160" s="217">
        <f>ROUND(I160*H160,2)</f>
        <v>0</v>
      </c>
      <c r="BL160" s="18" t="s">
        <v>142</v>
      </c>
      <c r="BM160" s="216" t="s">
        <v>740</v>
      </c>
    </row>
    <row r="161" s="2" customFormat="1" ht="16.5" customHeight="1">
      <c r="A161" s="39"/>
      <c r="B161" s="40"/>
      <c r="C161" s="205" t="s">
        <v>284</v>
      </c>
      <c r="D161" s="205" t="s">
        <v>137</v>
      </c>
      <c r="E161" s="206" t="s">
        <v>472</v>
      </c>
      <c r="F161" s="207" t="s">
        <v>473</v>
      </c>
      <c r="G161" s="208" t="s">
        <v>301</v>
      </c>
      <c r="H161" s="209">
        <v>2478</v>
      </c>
      <c r="I161" s="210"/>
      <c r="J161" s="211">
        <f>ROUND(I161*H161,2)</f>
        <v>0</v>
      </c>
      <c r="K161" s="207" t="s">
        <v>141</v>
      </c>
      <c r="L161" s="45"/>
      <c r="M161" s="212" t="s">
        <v>19</v>
      </c>
      <c r="N161" s="213" t="s">
        <v>45</v>
      </c>
      <c r="O161" s="85"/>
      <c r="P161" s="214">
        <f>O161*H161</f>
        <v>0</v>
      </c>
      <c r="Q161" s="214">
        <v>5.1999999999999997E-05</v>
      </c>
      <c r="R161" s="214">
        <f>Q161*H161</f>
        <v>0.128856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142</v>
      </c>
      <c r="AT161" s="216" t="s">
        <v>137</v>
      </c>
      <c r="AU161" s="216" t="s">
        <v>84</v>
      </c>
      <c r="AY161" s="18" t="s">
        <v>136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82</v>
      </c>
      <c r="BK161" s="217">
        <f>ROUND(I161*H161,2)</f>
        <v>0</v>
      </c>
      <c r="BL161" s="18" t="s">
        <v>142</v>
      </c>
      <c r="BM161" s="216" t="s">
        <v>741</v>
      </c>
    </row>
    <row r="162" s="2" customFormat="1">
      <c r="A162" s="39"/>
      <c r="B162" s="40"/>
      <c r="C162" s="41"/>
      <c r="D162" s="218" t="s">
        <v>144</v>
      </c>
      <c r="E162" s="41"/>
      <c r="F162" s="219" t="s">
        <v>475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144</v>
      </c>
      <c r="AU162" s="18" t="s">
        <v>84</v>
      </c>
    </row>
    <row r="163" s="13" customFormat="1">
      <c r="A163" s="13"/>
      <c r="B163" s="225"/>
      <c r="C163" s="226"/>
      <c r="D163" s="223" t="s">
        <v>148</v>
      </c>
      <c r="E163" s="227" t="s">
        <v>19</v>
      </c>
      <c r="F163" s="228" t="s">
        <v>742</v>
      </c>
      <c r="G163" s="226"/>
      <c r="H163" s="229">
        <v>2478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148</v>
      </c>
      <c r="AU163" s="235" t="s">
        <v>84</v>
      </c>
      <c r="AV163" s="13" t="s">
        <v>84</v>
      </c>
      <c r="AW163" s="13" t="s">
        <v>35</v>
      </c>
      <c r="AX163" s="13" t="s">
        <v>82</v>
      </c>
      <c r="AY163" s="235" t="s">
        <v>136</v>
      </c>
    </row>
    <row r="164" s="2" customFormat="1" ht="16.5" customHeight="1">
      <c r="A164" s="39"/>
      <c r="B164" s="40"/>
      <c r="C164" s="250" t="s">
        <v>430</v>
      </c>
      <c r="D164" s="250" t="s">
        <v>358</v>
      </c>
      <c r="E164" s="251" t="s">
        <v>478</v>
      </c>
      <c r="F164" s="252" t="s">
        <v>479</v>
      </c>
      <c r="G164" s="253" t="s">
        <v>464</v>
      </c>
      <c r="H164" s="254">
        <v>2478</v>
      </c>
      <c r="I164" s="255"/>
      <c r="J164" s="256">
        <f>ROUND(I164*H164,2)</f>
        <v>0</v>
      </c>
      <c r="K164" s="252" t="s">
        <v>19</v>
      </c>
      <c r="L164" s="257"/>
      <c r="M164" s="258" t="s">
        <v>19</v>
      </c>
      <c r="N164" s="259" t="s">
        <v>45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84</v>
      </c>
      <c r="AT164" s="216" t="s">
        <v>358</v>
      </c>
      <c r="AU164" s="216" t="s">
        <v>84</v>
      </c>
      <c r="AY164" s="18" t="s">
        <v>136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82</v>
      </c>
      <c r="BK164" s="217">
        <f>ROUND(I164*H164,2)</f>
        <v>0</v>
      </c>
      <c r="BL164" s="18" t="s">
        <v>82</v>
      </c>
      <c r="BM164" s="216" t="s">
        <v>743</v>
      </c>
    </row>
    <row r="165" s="13" customFormat="1">
      <c r="A165" s="13"/>
      <c r="B165" s="225"/>
      <c r="C165" s="226"/>
      <c r="D165" s="223" t="s">
        <v>148</v>
      </c>
      <c r="E165" s="227" t="s">
        <v>19</v>
      </c>
      <c r="F165" s="228" t="s">
        <v>744</v>
      </c>
      <c r="G165" s="226"/>
      <c r="H165" s="229">
        <v>2478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148</v>
      </c>
      <c r="AU165" s="235" t="s">
        <v>84</v>
      </c>
      <c r="AV165" s="13" t="s">
        <v>84</v>
      </c>
      <c r="AW165" s="13" t="s">
        <v>35</v>
      </c>
      <c r="AX165" s="13" t="s">
        <v>82</v>
      </c>
      <c r="AY165" s="235" t="s">
        <v>136</v>
      </c>
    </row>
    <row r="166" s="2" customFormat="1" ht="16.5" customHeight="1">
      <c r="A166" s="39"/>
      <c r="B166" s="40"/>
      <c r="C166" s="250" t="s">
        <v>435</v>
      </c>
      <c r="D166" s="250" t="s">
        <v>358</v>
      </c>
      <c r="E166" s="251" t="s">
        <v>483</v>
      </c>
      <c r="F166" s="252" t="s">
        <v>484</v>
      </c>
      <c r="G166" s="253" t="s">
        <v>301</v>
      </c>
      <c r="H166" s="254">
        <v>2478</v>
      </c>
      <c r="I166" s="255"/>
      <c r="J166" s="256">
        <f>ROUND(I166*H166,2)</f>
        <v>0</v>
      </c>
      <c r="K166" s="252" t="s">
        <v>141</v>
      </c>
      <c r="L166" s="257"/>
      <c r="M166" s="258" t="s">
        <v>19</v>
      </c>
      <c r="N166" s="259" t="s">
        <v>45</v>
      </c>
      <c r="O166" s="85"/>
      <c r="P166" s="214">
        <f>O166*H166</f>
        <v>0</v>
      </c>
      <c r="Q166" s="214">
        <v>0.0047200000000000002</v>
      </c>
      <c r="R166" s="214">
        <f>Q166*H166</f>
        <v>11.696160000000001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190</v>
      </c>
      <c r="AT166" s="216" t="s">
        <v>358</v>
      </c>
      <c r="AU166" s="216" t="s">
        <v>84</v>
      </c>
      <c r="AY166" s="18" t="s">
        <v>136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82</v>
      </c>
      <c r="BK166" s="217">
        <f>ROUND(I166*H166,2)</f>
        <v>0</v>
      </c>
      <c r="BL166" s="18" t="s">
        <v>142</v>
      </c>
      <c r="BM166" s="216" t="s">
        <v>745</v>
      </c>
    </row>
    <row r="167" s="13" customFormat="1">
      <c r="A167" s="13"/>
      <c r="B167" s="225"/>
      <c r="C167" s="226"/>
      <c r="D167" s="223" t="s">
        <v>148</v>
      </c>
      <c r="E167" s="227" t="s">
        <v>19</v>
      </c>
      <c r="F167" s="228" t="s">
        <v>746</v>
      </c>
      <c r="G167" s="226"/>
      <c r="H167" s="229">
        <v>2478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148</v>
      </c>
      <c r="AU167" s="235" t="s">
        <v>84</v>
      </c>
      <c r="AV167" s="13" t="s">
        <v>84</v>
      </c>
      <c r="AW167" s="13" t="s">
        <v>35</v>
      </c>
      <c r="AX167" s="13" t="s">
        <v>82</v>
      </c>
      <c r="AY167" s="235" t="s">
        <v>136</v>
      </c>
    </row>
    <row r="168" s="12" customFormat="1" ht="22.8" customHeight="1">
      <c r="A168" s="12"/>
      <c r="B168" s="189"/>
      <c r="C168" s="190"/>
      <c r="D168" s="191" t="s">
        <v>73</v>
      </c>
      <c r="E168" s="203" t="s">
        <v>518</v>
      </c>
      <c r="F168" s="203" t="s">
        <v>519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SUM(P169:P170)</f>
        <v>0</v>
      </c>
      <c r="Q168" s="197"/>
      <c r="R168" s="198">
        <f>SUM(R169:R170)</f>
        <v>0</v>
      </c>
      <c r="S168" s="197"/>
      <c r="T168" s="199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82</v>
      </c>
      <c r="AT168" s="201" t="s">
        <v>73</v>
      </c>
      <c r="AU168" s="201" t="s">
        <v>82</v>
      </c>
      <c r="AY168" s="200" t="s">
        <v>136</v>
      </c>
      <c r="BK168" s="202">
        <f>SUM(BK169:BK170)</f>
        <v>0</v>
      </c>
    </row>
    <row r="169" s="2" customFormat="1" ht="16.5" customHeight="1">
      <c r="A169" s="39"/>
      <c r="B169" s="40"/>
      <c r="C169" s="205" t="s">
        <v>440</v>
      </c>
      <c r="D169" s="205" t="s">
        <v>137</v>
      </c>
      <c r="E169" s="206" t="s">
        <v>521</v>
      </c>
      <c r="F169" s="207" t="s">
        <v>522</v>
      </c>
      <c r="G169" s="208" t="s">
        <v>152</v>
      </c>
      <c r="H169" s="209">
        <v>179.959</v>
      </c>
      <c r="I169" s="210"/>
      <c r="J169" s="211">
        <f>ROUND(I169*H169,2)</f>
        <v>0</v>
      </c>
      <c r="K169" s="207" t="s">
        <v>141</v>
      </c>
      <c r="L169" s="45"/>
      <c r="M169" s="212" t="s">
        <v>19</v>
      </c>
      <c r="N169" s="213" t="s">
        <v>45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142</v>
      </c>
      <c r="AT169" s="216" t="s">
        <v>137</v>
      </c>
      <c r="AU169" s="216" t="s">
        <v>84</v>
      </c>
      <c r="AY169" s="18" t="s">
        <v>136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82</v>
      </c>
      <c r="BK169" s="217">
        <f>ROUND(I169*H169,2)</f>
        <v>0</v>
      </c>
      <c r="BL169" s="18" t="s">
        <v>142</v>
      </c>
      <c r="BM169" s="216" t="s">
        <v>747</v>
      </c>
    </row>
    <row r="170" s="2" customFormat="1">
      <c r="A170" s="39"/>
      <c r="B170" s="40"/>
      <c r="C170" s="41"/>
      <c r="D170" s="218" t="s">
        <v>144</v>
      </c>
      <c r="E170" s="41"/>
      <c r="F170" s="219" t="s">
        <v>524</v>
      </c>
      <c r="G170" s="41"/>
      <c r="H170" s="41"/>
      <c r="I170" s="220"/>
      <c r="J170" s="41"/>
      <c r="K170" s="41"/>
      <c r="L170" s="45"/>
      <c r="M170" s="260"/>
      <c r="N170" s="261"/>
      <c r="O170" s="262"/>
      <c r="P170" s="262"/>
      <c r="Q170" s="262"/>
      <c r="R170" s="262"/>
      <c r="S170" s="262"/>
      <c r="T170" s="26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144</v>
      </c>
      <c r="AU170" s="18" t="s">
        <v>84</v>
      </c>
    </row>
    <row r="171" s="2" customFormat="1" ht="6.96" customHeight="1">
      <c r="A171" s="39"/>
      <c r="B171" s="60"/>
      <c r="C171" s="61"/>
      <c r="D171" s="61"/>
      <c r="E171" s="61"/>
      <c r="F171" s="61"/>
      <c r="G171" s="61"/>
      <c r="H171" s="61"/>
      <c r="I171" s="61"/>
      <c r="J171" s="61"/>
      <c r="K171" s="61"/>
      <c r="L171" s="45"/>
      <c r="M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</sheetData>
  <sheetProtection sheet="1" autoFilter="0" formatColumns="0" formatRows="0" objects="1" scenarios="1" spinCount="100000" saltValue="3WdIHYvcgPo9eQa01t375sNegBJt2MOmbgfJ0ufmNAOafkaHXt2un7Adjloq48f+yoolVt0VnrZ0fv6GPNLmcw==" hashValue="qg3rzn7kHTny6WsPphLTiPWYbJg6DzXmByU3ogLxm4SApgORvv7aL62D4Be/fb68s7OT3gxy0xG5cf+vB82Oaw==" algorithmName="SHA-512" password="CC35"/>
  <autoFilter ref="C81:K17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181451121"/>
    <hyperlink ref="F90" r:id="rId2" display="https://podminky.urs.cz/item/CS_URS_2023_01/183101113"/>
    <hyperlink ref="F93" r:id="rId3" display="https://podminky.urs.cz/item/CS_URS_2023_01/183101114"/>
    <hyperlink ref="F96" r:id="rId4" display="https://podminky.urs.cz/item/CS_URS_2023_01/183408312"/>
    <hyperlink ref="F99" r:id="rId5" display="https://podminky.urs.cz/item/CS_URS_2023_01/183551313"/>
    <hyperlink ref="F102" r:id="rId6" display="https://podminky.urs.cz/item/CS_URS_2023_01/183551413"/>
    <hyperlink ref="F105" r:id="rId7" display="https://podminky.urs.cz/item/CS_URS_2023_01/184102111"/>
    <hyperlink ref="F109" r:id="rId8" display="https://podminky.urs.cz/item/CS_URS_2023_01/184102112"/>
    <hyperlink ref="F129" r:id="rId9" display="https://podminky.urs.cz/item/CS_URS_2023_01/184201111"/>
    <hyperlink ref="F143" r:id="rId10" display="https://podminky.urs.cz/item/CS_URS_2023_01/184215412"/>
    <hyperlink ref="F146" r:id="rId11" display="https://podminky.urs.cz/item/CS_URS_2023_01/184813121"/>
    <hyperlink ref="F149" r:id="rId12" display="https://podminky.urs.cz/item/CS_URS_2023_01/184911421"/>
    <hyperlink ref="F162" r:id="rId13" display="https://podminky.urs.cz/item/CS_URS_2023_01/184215112"/>
    <hyperlink ref="F170" r:id="rId14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  <c r="AZ2" s="274" t="s">
        <v>748</v>
      </c>
      <c r="BA2" s="274" t="s">
        <v>749</v>
      </c>
      <c r="BB2" s="274" t="s">
        <v>750</v>
      </c>
      <c r="BC2" s="274" t="s">
        <v>242</v>
      </c>
      <c r="BD2" s="274" t="s">
        <v>155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110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Ozelenění biokoridorů LBK5, LB6 a biocentra BC1 v k.ú. Polerady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751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113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ROUND((SUM(BE83:BE219)),  2)</f>
        <v>0</v>
      </c>
      <c r="G33" s="39"/>
      <c r="H33" s="39"/>
      <c r="I33" s="149">
        <v>0.20999999999999999</v>
      </c>
      <c r="J33" s="148">
        <f>ROUND(((SUM(BE83:BE219))*I33),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ROUND((SUM(BF83:BF219)),  2)</f>
        <v>0</v>
      </c>
      <c r="G34" s="39"/>
      <c r="H34" s="39"/>
      <c r="I34" s="149">
        <v>0.14999999999999999</v>
      </c>
      <c r="J34" s="148">
        <f>ROUND(((SUM(BF83:BF219))*I34),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ROUND((SUM(BG83:BG219)),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ROUND((SUM(BH83:BH219)),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ROUND((SUM(BI83:BI219)),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Ozelenění biokoridorů LBK5, LB6 a biocentra BC1 v k.ú. Polerady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SO-06 - Následná péče LBK 5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Polerady</v>
      </c>
      <c r="G52" s="41"/>
      <c r="H52" s="41"/>
      <c r="I52" s="33" t="s">
        <v>23</v>
      </c>
      <c r="J52" s="73" t="str">
        <f>IF(J12="","",J12)</f>
        <v>2. 2. 2023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úřad, KPÚ pro Středočeský kraj</v>
      </c>
      <c r="G54" s="41"/>
      <c r="H54" s="41"/>
      <c r="I54" s="33" t="s">
        <v>32</v>
      </c>
      <c r="J54" s="37" t="str">
        <f>E21</f>
        <v xml:space="preserve">ATELIER FONTES 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115</v>
      </c>
      <c r="D57" s="163"/>
      <c r="E57" s="163"/>
      <c r="F57" s="163"/>
      <c r="G57" s="163"/>
      <c r="H57" s="163"/>
      <c r="I57" s="163"/>
      <c r="J57" s="164" t="s">
        <v>116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117</v>
      </c>
    </row>
    <row r="60" s="9" customFormat="1" ht="24.96" customHeight="1">
      <c r="A60" s="9"/>
      <c r="B60" s="166"/>
      <c r="C60" s="167"/>
      <c r="D60" s="168" t="s">
        <v>118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752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753</v>
      </c>
      <c r="E62" s="175"/>
      <c r="F62" s="175"/>
      <c r="G62" s="175"/>
      <c r="H62" s="175"/>
      <c r="I62" s="175"/>
      <c r="J62" s="176">
        <f>J130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754</v>
      </c>
      <c r="E63" s="175"/>
      <c r="F63" s="175"/>
      <c r="G63" s="175"/>
      <c r="H63" s="175"/>
      <c r="I63" s="175"/>
      <c r="J63" s="176">
        <f>J175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121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Ozelenění biokoridorů LBK5, LB6 a biocentra BC1 v k.ú. Polerady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111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SO-06 - Následná péče LBK 5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Polerady</v>
      </c>
      <c r="G77" s="41"/>
      <c r="H77" s="41"/>
      <c r="I77" s="33" t="s">
        <v>23</v>
      </c>
      <c r="J77" s="73" t="str">
        <f>IF(J12="","",J12)</f>
        <v>2. 2. 2023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Státní pozemkový úřad, KPÚ pro Středočeský kraj</v>
      </c>
      <c r="G79" s="41"/>
      <c r="H79" s="41"/>
      <c r="I79" s="33" t="s">
        <v>32</v>
      </c>
      <c r="J79" s="37" t="str">
        <f>E21</f>
        <v xml:space="preserve">ATELIER FONTES 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33" t="s">
        <v>36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122</v>
      </c>
      <c r="D82" s="181" t="s">
        <v>59</v>
      </c>
      <c r="E82" s="181" t="s">
        <v>55</v>
      </c>
      <c r="F82" s="181" t="s">
        <v>56</v>
      </c>
      <c r="G82" s="181" t="s">
        <v>123</v>
      </c>
      <c r="H82" s="181" t="s">
        <v>124</v>
      </c>
      <c r="I82" s="181" t="s">
        <v>125</v>
      </c>
      <c r="J82" s="181" t="s">
        <v>116</v>
      </c>
      <c r="K82" s="182" t="s">
        <v>126</v>
      </c>
      <c r="L82" s="183"/>
      <c r="M82" s="93" t="s">
        <v>19</v>
      </c>
      <c r="N82" s="94" t="s">
        <v>44</v>
      </c>
      <c r="O82" s="94" t="s">
        <v>127</v>
      </c>
      <c r="P82" s="94" t="s">
        <v>128</v>
      </c>
      <c r="Q82" s="94" t="s">
        <v>129</v>
      </c>
      <c r="R82" s="94" t="s">
        <v>130</v>
      </c>
      <c r="S82" s="94" t="s">
        <v>131</v>
      </c>
      <c r="T82" s="95" t="s">
        <v>132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133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122.1795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73</v>
      </c>
      <c r="AU83" s="18" t="s">
        <v>117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73</v>
      </c>
      <c r="E84" s="192" t="s">
        <v>134</v>
      </c>
      <c r="F84" s="192" t="s">
        <v>135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P85+P130+P175</f>
        <v>0</v>
      </c>
      <c r="Q84" s="197"/>
      <c r="R84" s="198">
        <f>R85+R130+R175</f>
        <v>122.1795</v>
      </c>
      <c r="S84" s="197"/>
      <c r="T84" s="199">
        <f>T85+T130+T175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73</v>
      </c>
      <c r="AU84" s="201" t="s">
        <v>74</v>
      </c>
      <c r="AY84" s="200" t="s">
        <v>136</v>
      </c>
      <c r="BK84" s="202">
        <f>BK85+BK130+BK175</f>
        <v>0</v>
      </c>
    </row>
    <row r="85" s="12" customFormat="1" ht="22.8" customHeight="1">
      <c r="A85" s="12"/>
      <c r="B85" s="189"/>
      <c r="C85" s="190"/>
      <c r="D85" s="191" t="s">
        <v>73</v>
      </c>
      <c r="E85" s="203" t="s">
        <v>529</v>
      </c>
      <c r="F85" s="203" t="s">
        <v>755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SUM(P86:P129)</f>
        <v>0</v>
      </c>
      <c r="Q85" s="197"/>
      <c r="R85" s="198">
        <f>SUM(R86:R129)</f>
        <v>40.726499999999994</v>
      </c>
      <c r="S85" s="197"/>
      <c r="T85" s="199">
        <f>SUM(T86:T129)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82</v>
      </c>
      <c r="AT85" s="201" t="s">
        <v>73</v>
      </c>
      <c r="AU85" s="201" t="s">
        <v>82</v>
      </c>
      <c r="AY85" s="200" t="s">
        <v>136</v>
      </c>
      <c r="BK85" s="202">
        <f>SUM(BK86:BK129)</f>
        <v>0</v>
      </c>
    </row>
    <row r="86" s="2" customFormat="1" ht="21.75" customHeight="1">
      <c r="A86" s="39"/>
      <c r="B86" s="40"/>
      <c r="C86" s="205" t="s">
        <v>82</v>
      </c>
      <c r="D86" s="205" t="s">
        <v>137</v>
      </c>
      <c r="E86" s="206" t="s">
        <v>531</v>
      </c>
      <c r="F86" s="207" t="s">
        <v>532</v>
      </c>
      <c r="G86" s="208" t="s">
        <v>140</v>
      </c>
      <c r="H86" s="209">
        <v>9969</v>
      </c>
      <c r="I86" s="210"/>
      <c r="J86" s="211">
        <f>ROUND(I86*H86,2)</f>
        <v>0</v>
      </c>
      <c r="K86" s="207" t="s">
        <v>141</v>
      </c>
      <c r="L86" s="45"/>
      <c r="M86" s="212" t="s">
        <v>19</v>
      </c>
      <c r="N86" s="213" t="s">
        <v>45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142</v>
      </c>
      <c r="AT86" s="216" t="s">
        <v>137</v>
      </c>
      <c r="AU86" s="216" t="s">
        <v>84</v>
      </c>
      <c r="AY86" s="18" t="s">
        <v>136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82</v>
      </c>
      <c r="BK86" s="217">
        <f>ROUND(I86*H86,2)</f>
        <v>0</v>
      </c>
      <c r="BL86" s="18" t="s">
        <v>142</v>
      </c>
      <c r="BM86" s="216" t="s">
        <v>756</v>
      </c>
    </row>
    <row r="87" s="2" customFormat="1">
      <c r="A87" s="39"/>
      <c r="B87" s="40"/>
      <c r="C87" s="41"/>
      <c r="D87" s="218" t="s">
        <v>144</v>
      </c>
      <c r="E87" s="41"/>
      <c r="F87" s="219" t="s">
        <v>534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144</v>
      </c>
      <c r="AU87" s="18" t="s">
        <v>84</v>
      </c>
    </row>
    <row r="88" s="2" customFormat="1">
      <c r="A88" s="39"/>
      <c r="B88" s="40"/>
      <c r="C88" s="41"/>
      <c r="D88" s="223" t="s">
        <v>146</v>
      </c>
      <c r="E88" s="41"/>
      <c r="F88" s="224" t="s">
        <v>757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146</v>
      </c>
      <c r="AU88" s="18" t="s">
        <v>84</v>
      </c>
    </row>
    <row r="89" s="13" customFormat="1">
      <c r="A89" s="13"/>
      <c r="B89" s="225"/>
      <c r="C89" s="226"/>
      <c r="D89" s="223" t="s">
        <v>148</v>
      </c>
      <c r="E89" s="227" t="s">
        <v>19</v>
      </c>
      <c r="F89" s="228" t="s">
        <v>758</v>
      </c>
      <c r="G89" s="226"/>
      <c r="H89" s="229">
        <v>9969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148</v>
      </c>
      <c r="AU89" s="235" t="s">
        <v>84</v>
      </c>
      <c r="AV89" s="13" t="s">
        <v>84</v>
      </c>
      <c r="AW89" s="13" t="s">
        <v>35</v>
      </c>
      <c r="AX89" s="13" t="s">
        <v>82</v>
      </c>
      <c r="AY89" s="235" t="s">
        <v>136</v>
      </c>
    </row>
    <row r="90" s="2" customFormat="1" ht="16.5" customHeight="1">
      <c r="A90" s="39"/>
      <c r="B90" s="40"/>
      <c r="C90" s="205" t="s">
        <v>84</v>
      </c>
      <c r="D90" s="205" t="s">
        <v>137</v>
      </c>
      <c r="E90" s="206" t="s">
        <v>537</v>
      </c>
      <c r="F90" s="207" t="s">
        <v>538</v>
      </c>
      <c r="G90" s="208" t="s">
        <v>341</v>
      </c>
      <c r="H90" s="209">
        <v>5.3250000000000002</v>
      </c>
      <c r="I90" s="210"/>
      <c r="J90" s="211">
        <f>ROUND(I90*H90,2)</f>
        <v>0</v>
      </c>
      <c r="K90" s="207" t="s">
        <v>141</v>
      </c>
      <c r="L90" s="45"/>
      <c r="M90" s="212" t="s">
        <v>19</v>
      </c>
      <c r="N90" s="213" t="s">
        <v>45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142</v>
      </c>
      <c r="AT90" s="216" t="s">
        <v>137</v>
      </c>
      <c r="AU90" s="216" t="s">
        <v>84</v>
      </c>
      <c r="AY90" s="18" t="s">
        <v>136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82</v>
      </c>
      <c r="BK90" s="217">
        <f>ROUND(I90*H90,2)</f>
        <v>0</v>
      </c>
      <c r="BL90" s="18" t="s">
        <v>142</v>
      </c>
      <c r="BM90" s="216" t="s">
        <v>759</v>
      </c>
    </row>
    <row r="91" s="2" customFormat="1">
      <c r="A91" s="39"/>
      <c r="B91" s="40"/>
      <c r="C91" s="41"/>
      <c r="D91" s="218" t="s">
        <v>144</v>
      </c>
      <c r="E91" s="41"/>
      <c r="F91" s="219" t="s">
        <v>540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84</v>
      </c>
    </row>
    <row r="92" s="2" customFormat="1">
      <c r="A92" s="39"/>
      <c r="B92" s="40"/>
      <c r="C92" s="41"/>
      <c r="D92" s="223" t="s">
        <v>146</v>
      </c>
      <c r="E92" s="41"/>
      <c r="F92" s="224" t="s">
        <v>760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146</v>
      </c>
      <c r="AU92" s="18" t="s">
        <v>84</v>
      </c>
    </row>
    <row r="93" s="13" customFormat="1">
      <c r="A93" s="13"/>
      <c r="B93" s="225"/>
      <c r="C93" s="226"/>
      <c r="D93" s="223" t="s">
        <v>148</v>
      </c>
      <c r="E93" s="227" t="s">
        <v>19</v>
      </c>
      <c r="F93" s="228" t="s">
        <v>761</v>
      </c>
      <c r="G93" s="226"/>
      <c r="H93" s="229">
        <v>5.3250000000000002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148</v>
      </c>
      <c r="AU93" s="235" t="s">
        <v>84</v>
      </c>
      <c r="AV93" s="13" t="s">
        <v>84</v>
      </c>
      <c r="AW93" s="13" t="s">
        <v>35</v>
      </c>
      <c r="AX93" s="13" t="s">
        <v>82</v>
      </c>
      <c r="AY93" s="235" t="s">
        <v>136</v>
      </c>
    </row>
    <row r="94" s="2" customFormat="1" ht="16.5" customHeight="1">
      <c r="A94" s="39"/>
      <c r="B94" s="40"/>
      <c r="C94" s="205" t="s">
        <v>155</v>
      </c>
      <c r="D94" s="205" t="s">
        <v>137</v>
      </c>
      <c r="E94" s="206" t="s">
        <v>550</v>
      </c>
      <c r="F94" s="207" t="s">
        <v>762</v>
      </c>
      <c r="G94" s="208" t="s">
        <v>301</v>
      </c>
      <c r="H94" s="209">
        <v>124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45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142</v>
      </c>
      <c r="AT94" s="216" t="s">
        <v>137</v>
      </c>
      <c r="AU94" s="216" t="s">
        <v>84</v>
      </c>
      <c r="AY94" s="18" t="s">
        <v>136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82</v>
      </c>
      <c r="BK94" s="217">
        <f>ROUND(I94*H94,2)</f>
        <v>0</v>
      </c>
      <c r="BL94" s="18" t="s">
        <v>142</v>
      </c>
      <c r="BM94" s="216" t="s">
        <v>763</v>
      </c>
    </row>
    <row r="95" s="2" customFormat="1" ht="16.5" customHeight="1">
      <c r="A95" s="39"/>
      <c r="B95" s="40"/>
      <c r="C95" s="250" t="s">
        <v>142</v>
      </c>
      <c r="D95" s="250" t="s">
        <v>358</v>
      </c>
      <c r="E95" s="251" t="s">
        <v>383</v>
      </c>
      <c r="F95" s="252" t="s">
        <v>384</v>
      </c>
      <c r="G95" s="253" t="s">
        <v>301</v>
      </c>
      <c r="H95" s="254">
        <v>124</v>
      </c>
      <c r="I95" s="255"/>
      <c r="J95" s="256">
        <f>ROUND(I95*H95,2)</f>
        <v>0</v>
      </c>
      <c r="K95" s="252" t="s">
        <v>19</v>
      </c>
      <c r="L95" s="257"/>
      <c r="M95" s="258" t="s">
        <v>19</v>
      </c>
      <c r="N95" s="259" t="s">
        <v>45</v>
      </c>
      <c r="O95" s="85"/>
      <c r="P95" s="214">
        <f>O95*H95</f>
        <v>0</v>
      </c>
      <c r="Q95" s="214">
        <v>0.0050000000000000001</v>
      </c>
      <c r="R95" s="214">
        <f>Q95*H95</f>
        <v>0.62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190</v>
      </c>
      <c r="AT95" s="216" t="s">
        <v>358</v>
      </c>
      <c r="AU95" s="216" t="s">
        <v>84</v>
      </c>
      <c r="AY95" s="18" t="s">
        <v>136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82</v>
      </c>
      <c r="BK95" s="217">
        <f>ROUND(I95*H95,2)</f>
        <v>0</v>
      </c>
      <c r="BL95" s="18" t="s">
        <v>142</v>
      </c>
      <c r="BM95" s="216" t="s">
        <v>764</v>
      </c>
    </row>
    <row r="96" s="13" customFormat="1">
      <c r="A96" s="13"/>
      <c r="B96" s="225"/>
      <c r="C96" s="226"/>
      <c r="D96" s="223" t="s">
        <v>148</v>
      </c>
      <c r="E96" s="227" t="s">
        <v>19</v>
      </c>
      <c r="F96" s="228" t="s">
        <v>765</v>
      </c>
      <c r="G96" s="226"/>
      <c r="H96" s="229">
        <v>124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148</v>
      </c>
      <c r="AU96" s="235" t="s">
        <v>84</v>
      </c>
      <c r="AV96" s="13" t="s">
        <v>84</v>
      </c>
      <c r="AW96" s="13" t="s">
        <v>35</v>
      </c>
      <c r="AX96" s="13" t="s">
        <v>82</v>
      </c>
      <c r="AY96" s="235" t="s">
        <v>136</v>
      </c>
    </row>
    <row r="97" s="2" customFormat="1" ht="16.5" customHeight="1">
      <c r="A97" s="39"/>
      <c r="B97" s="40"/>
      <c r="C97" s="205" t="s">
        <v>168</v>
      </c>
      <c r="D97" s="205" t="s">
        <v>137</v>
      </c>
      <c r="E97" s="206" t="s">
        <v>561</v>
      </c>
      <c r="F97" s="207" t="s">
        <v>562</v>
      </c>
      <c r="G97" s="208" t="s">
        <v>301</v>
      </c>
      <c r="H97" s="209">
        <v>72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45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142</v>
      </c>
      <c r="AT97" s="216" t="s">
        <v>137</v>
      </c>
      <c r="AU97" s="216" t="s">
        <v>84</v>
      </c>
      <c r="AY97" s="18" t="s">
        <v>136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82</v>
      </c>
      <c r="BK97" s="217">
        <f>ROUND(I97*H97,2)</f>
        <v>0</v>
      </c>
      <c r="BL97" s="18" t="s">
        <v>142</v>
      </c>
      <c r="BM97" s="216" t="s">
        <v>766</v>
      </c>
    </row>
    <row r="98" s="2" customFormat="1" ht="16.5" customHeight="1">
      <c r="A98" s="39"/>
      <c r="B98" s="40"/>
      <c r="C98" s="250" t="s">
        <v>175</v>
      </c>
      <c r="D98" s="250" t="s">
        <v>358</v>
      </c>
      <c r="E98" s="251" t="s">
        <v>359</v>
      </c>
      <c r="F98" s="252" t="s">
        <v>360</v>
      </c>
      <c r="G98" s="253" t="s">
        <v>301</v>
      </c>
      <c r="H98" s="254">
        <v>72</v>
      </c>
      <c r="I98" s="255"/>
      <c r="J98" s="256">
        <f>ROUND(I98*H98,2)</f>
        <v>0</v>
      </c>
      <c r="K98" s="252" t="s">
        <v>19</v>
      </c>
      <c r="L98" s="257"/>
      <c r="M98" s="258" t="s">
        <v>19</v>
      </c>
      <c r="N98" s="259" t="s">
        <v>45</v>
      </c>
      <c r="O98" s="85"/>
      <c r="P98" s="214">
        <f>O98*H98</f>
        <v>0</v>
      </c>
      <c r="Q98" s="214">
        <v>0.002</v>
      </c>
      <c r="R98" s="214">
        <f>Q98*H98</f>
        <v>0.14400000000000002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190</v>
      </c>
      <c r="AT98" s="216" t="s">
        <v>358</v>
      </c>
      <c r="AU98" s="216" t="s">
        <v>84</v>
      </c>
      <c r="AY98" s="18" t="s">
        <v>136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82</v>
      </c>
      <c r="BK98" s="217">
        <f>ROUND(I98*H98,2)</f>
        <v>0</v>
      </c>
      <c r="BL98" s="18" t="s">
        <v>142</v>
      </c>
      <c r="BM98" s="216" t="s">
        <v>767</v>
      </c>
    </row>
    <row r="99" s="13" customFormat="1">
      <c r="A99" s="13"/>
      <c r="B99" s="225"/>
      <c r="C99" s="226"/>
      <c r="D99" s="223" t="s">
        <v>148</v>
      </c>
      <c r="E99" s="227" t="s">
        <v>19</v>
      </c>
      <c r="F99" s="228" t="s">
        <v>567</v>
      </c>
      <c r="G99" s="226"/>
      <c r="H99" s="229">
        <v>72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148</v>
      </c>
      <c r="AU99" s="235" t="s">
        <v>84</v>
      </c>
      <c r="AV99" s="13" t="s">
        <v>84</v>
      </c>
      <c r="AW99" s="13" t="s">
        <v>35</v>
      </c>
      <c r="AX99" s="13" t="s">
        <v>82</v>
      </c>
      <c r="AY99" s="235" t="s">
        <v>136</v>
      </c>
    </row>
    <row r="100" s="2" customFormat="1" ht="16.5" customHeight="1">
      <c r="A100" s="39"/>
      <c r="B100" s="40"/>
      <c r="C100" s="205" t="s">
        <v>182</v>
      </c>
      <c r="D100" s="205" t="s">
        <v>137</v>
      </c>
      <c r="E100" s="206" t="s">
        <v>449</v>
      </c>
      <c r="F100" s="207" t="s">
        <v>450</v>
      </c>
      <c r="G100" s="208" t="s">
        <v>140</v>
      </c>
      <c r="H100" s="209">
        <v>3197</v>
      </c>
      <c r="I100" s="210"/>
      <c r="J100" s="211">
        <f>ROUND(I100*H100,2)</f>
        <v>0</v>
      </c>
      <c r="K100" s="207" t="s">
        <v>141</v>
      </c>
      <c r="L100" s="45"/>
      <c r="M100" s="212" t="s">
        <v>19</v>
      </c>
      <c r="N100" s="213" t="s">
        <v>45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142</v>
      </c>
      <c r="AT100" s="216" t="s">
        <v>137</v>
      </c>
      <c r="AU100" s="216" t="s">
        <v>84</v>
      </c>
      <c r="AY100" s="18" t="s">
        <v>136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82</v>
      </c>
      <c r="BK100" s="217">
        <f>ROUND(I100*H100,2)</f>
        <v>0</v>
      </c>
      <c r="BL100" s="18" t="s">
        <v>142</v>
      </c>
      <c r="BM100" s="216" t="s">
        <v>768</v>
      </c>
    </row>
    <row r="101" s="2" customFormat="1">
      <c r="A101" s="39"/>
      <c r="B101" s="40"/>
      <c r="C101" s="41"/>
      <c r="D101" s="218" t="s">
        <v>144</v>
      </c>
      <c r="E101" s="41"/>
      <c r="F101" s="219" t="s">
        <v>452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84</v>
      </c>
    </row>
    <row r="102" s="2" customFormat="1">
      <c r="A102" s="39"/>
      <c r="B102" s="40"/>
      <c r="C102" s="41"/>
      <c r="D102" s="223" t="s">
        <v>146</v>
      </c>
      <c r="E102" s="41"/>
      <c r="F102" s="224" t="s">
        <v>569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84</v>
      </c>
    </row>
    <row r="103" s="13" customFormat="1">
      <c r="A103" s="13"/>
      <c r="B103" s="225"/>
      <c r="C103" s="226"/>
      <c r="D103" s="223" t="s">
        <v>148</v>
      </c>
      <c r="E103" s="227" t="s">
        <v>19</v>
      </c>
      <c r="F103" s="228" t="s">
        <v>769</v>
      </c>
      <c r="G103" s="226"/>
      <c r="H103" s="229">
        <v>3197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148</v>
      </c>
      <c r="AU103" s="235" t="s">
        <v>84</v>
      </c>
      <c r="AV103" s="13" t="s">
        <v>84</v>
      </c>
      <c r="AW103" s="13" t="s">
        <v>35</v>
      </c>
      <c r="AX103" s="13" t="s">
        <v>82</v>
      </c>
      <c r="AY103" s="235" t="s">
        <v>136</v>
      </c>
    </row>
    <row r="104" s="2" customFormat="1" ht="16.5" customHeight="1">
      <c r="A104" s="39"/>
      <c r="B104" s="40"/>
      <c r="C104" s="250" t="s">
        <v>190</v>
      </c>
      <c r="D104" s="250" t="s">
        <v>358</v>
      </c>
      <c r="E104" s="251" t="s">
        <v>455</v>
      </c>
      <c r="F104" s="252" t="s">
        <v>456</v>
      </c>
      <c r="G104" s="253" t="s">
        <v>185</v>
      </c>
      <c r="H104" s="254">
        <v>159.84999999999999</v>
      </c>
      <c r="I104" s="255"/>
      <c r="J104" s="256">
        <f>ROUND(I104*H104,2)</f>
        <v>0</v>
      </c>
      <c r="K104" s="252" t="s">
        <v>19</v>
      </c>
      <c r="L104" s="257"/>
      <c r="M104" s="258" t="s">
        <v>19</v>
      </c>
      <c r="N104" s="259" t="s">
        <v>45</v>
      </c>
      <c r="O104" s="85"/>
      <c r="P104" s="214">
        <f>O104*H104</f>
        <v>0</v>
      </c>
      <c r="Q104" s="214">
        <v>0.25</v>
      </c>
      <c r="R104" s="214">
        <f>Q104*H104</f>
        <v>39.962499999999999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190</v>
      </c>
      <c r="AT104" s="216" t="s">
        <v>358</v>
      </c>
      <c r="AU104" s="216" t="s">
        <v>84</v>
      </c>
      <c r="AY104" s="18" t="s">
        <v>136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82</v>
      </c>
      <c r="BK104" s="217">
        <f>ROUND(I104*H104,2)</f>
        <v>0</v>
      </c>
      <c r="BL104" s="18" t="s">
        <v>142</v>
      </c>
      <c r="BM104" s="216" t="s">
        <v>770</v>
      </c>
    </row>
    <row r="105" s="13" customFormat="1">
      <c r="A105" s="13"/>
      <c r="B105" s="225"/>
      <c r="C105" s="226"/>
      <c r="D105" s="223" t="s">
        <v>148</v>
      </c>
      <c r="E105" s="227" t="s">
        <v>19</v>
      </c>
      <c r="F105" s="228" t="s">
        <v>771</v>
      </c>
      <c r="G105" s="226"/>
      <c r="H105" s="229">
        <v>123.75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148</v>
      </c>
      <c r="AU105" s="235" t="s">
        <v>84</v>
      </c>
      <c r="AV105" s="13" t="s">
        <v>84</v>
      </c>
      <c r="AW105" s="13" t="s">
        <v>35</v>
      </c>
      <c r="AX105" s="13" t="s">
        <v>74</v>
      </c>
      <c r="AY105" s="235" t="s">
        <v>136</v>
      </c>
    </row>
    <row r="106" s="13" customFormat="1">
      <c r="A106" s="13"/>
      <c r="B106" s="225"/>
      <c r="C106" s="226"/>
      <c r="D106" s="223" t="s">
        <v>148</v>
      </c>
      <c r="E106" s="227" t="s">
        <v>19</v>
      </c>
      <c r="F106" s="228" t="s">
        <v>772</v>
      </c>
      <c r="G106" s="226"/>
      <c r="H106" s="229">
        <v>36.100000000000001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148</v>
      </c>
      <c r="AU106" s="235" t="s">
        <v>84</v>
      </c>
      <c r="AV106" s="13" t="s">
        <v>84</v>
      </c>
      <c r="AW106" s="13" t="s">
        <v>35</v>
      </c>
      <c r="AX106" s="13" t="s">
        <v>74</v>
      </c>
      <c r="AY106" s="235" t="s">
        <v>136</v>
      </c>
    </row>
    <row r="107" s="14" customFormat="1">
      <c r="A107" s="14"/>
      <c r="B107" s="236"/>
      <c r="C107" s="237"/>
      <c r="D107" s="223" t="s">
        <v>148</v>
      </c>
      <c r="E107" s="238" t="s">
        <v>19</v>
      </c>
      <c r="F107" s="239" t="s">
        <v>162</v>
      </c>
      <c r="G107" s="237"/>
      <c r="H107" s="240">
        <v>159.84999999999999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148</v>
      </c>
      <c r="AU107" s="246" t="s">
        <v>84</v>
      </c>
      <c r="AV107" s="14" t="s">
        <v>142</v>
      </c>
      <c r="AW107" s="14" t="s">
        <v>35</v>
      </c>
      <c r="AX107" s="14" t="s">
        <v>82</v>
      </c>
      <c r="AY107" s="246" t="s">
        <v>136</v>
      </c>
    </row>
    <row r="108" s="2" customFormat="1" ht="16.5" customHeight="1">
      <c r="A108" s="39"/>
      <c r="B108" s="40"/>
      <c r="C108" s="205" t="s">
        <v>195</v>
      </c>
      <c r="D108" s="205" t="s">
        <v>137</v>
      </c>
      <c r="E108" s="206" t="s">
        <v>573</v>
      </c>
      <c r="F108" s="207" t="s">
        <v>574</v>
      </c>
      <c r="G108" s="208" t="s">
        <v>140</v>
      </c>
      <c r="H108" s="209">
        <v>6</v>
      </c>
      <c r="I108" s="210"/>
      <c r="J108" s="211">
        <f>ROUND(I108*H108,2)</f>
        <v>0</v>
      </c>
      <c r="K108" s="207" t="s">
        <v>141</v>
      </c>
      <c r="L108" s="45"/>
      <c r="M108" s="212" t="s">
        <v>19</v>
      </c>
      <c r="N108" s="213" t="s">
        <v>45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142</v>
      </c>
      <c r="AT108" s="216" t="s">
        <v>137</v>
      </c>
      <c r="AU108" s="216" t="s">
        <v>84</v>
      </c>
      <c r="AY108" s="18" t="s">
        <v>136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82</v>
      </c>
      <c r="BK108" s="217">
        <f>ROUND(I108*H108,2)</f>
        <v>0</v>
      </c>
      <c r="BL108" s="18" t="s">
        <v>142</v>
      </c>
      <c r="BM108" s="216" t="s">
        <v>773</v>
      </c>
    </row>
    <row r="109" s="2" customFormat="1">
      <c r="A109" s="39"/>
      <c r="B109" s="40"/>
      <c r="C109" s="41"/>
      <c r="D109" s="218" t="s">
        <v>144</v>
      </c>
      <c r="E109" s="41"/>
      <c r="F109" s="219" t="s">
        <v>576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144</v>
      </c>
      <c r="AU109" s="18" t="s">
        <v>84</v>
      </c>
    </row>
    <row r="110" s="2" customFormat="1">
      <c r="A110" s="39"/>
      <c r="B110" s="40"/>
      <c r="C110" s="41"/>
      <c r="D110" s="223" t="s">
        <v>146</v>
      </c>
      <c r="E110" s="41"/>
      <c r="F110" s="224" t="s">
        <v>774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146</v>
      </c>
      <c r="AU110" s="18" t="s">
        <v>84</v>
      </c>
    </row>
    <row r="111" s="13" customFormat="1">
      <c r="A111" s="13"/>
      <c r="B111" s="225"/>
      <c r="C111" s="226"/>
      <c r="D111" s="223" t="s">
        <v>148</v>
      </c>
      <c r="E111" s="227" t="s">
        <v>19</v>
      </c>
      <c r="F111" s="228" t="s">
        <v>775</v>
      </c>
      <c r="G111" s="226"/>
      <c r="H111" s="229">
        <v>6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148</v>
      </c>
      <c r="AU111" s="235" t="s">
        <v>84</v>
      </c>
      <c r="AV111" s="13" t="s">
        <v>84</v>
      </c>
      <c r="AW111" s="13" t="s">
        <v>35</v>
      </c>
      <c r="AX111" s="13" t="s">
        <v>82</v>
      </c>
      <c r="AY111" s="235" t="s">
        <v>136</v>
      </c>
    </row>
    <row r="112" s="2" customFormat="1" ht="16.5" customHeight="1">
      <c r="A112" s="39"/>
      <c r="B112" s="40"/>
      <c r="C112" s="205" t="s">
        <v>201</v>
      </c>
      <c r="D112" s="205" t="s">
        <v>137</v>
      </c>
      <c r="E112" s="206" t="s">
        <v>579</v>
      </c>
      <c r="F112" s="207" t="s">
        <v>580</v>
      </c>
      <c r="G112" s="208" t="s">
        <v>185</v>
      </c>
      <c r="H112" s="209">
        <v>511.51999999999998</v>
      </c>
      <c r="I112" s="210"/>
      <c r="J112" s="211">
        <f>ROUND(I112*H112,2)</f>
        <v>0</v>
      </c>
      <c r="K112" s="207" t="s">
        <v>141</v>
      </c>
      <c r="L112" s="45"/>
      <c r="M112" s="212" t="s">
        <v>19</v>
      </c>
      <c r="N112" s="213" t="s">
        <v>45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142</v>
      </c>
      <c r="AT112" s="216" t="s">
        <v>137</v>
      </c>
      <c r="AU112" s="216" t="s">
        <v>84</v>
      </c>
      <c r="AY112" s="18" t="s">
        <v>136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82</v>
      </c>
      <c r="BK112" s="217">
        <f>ROUND(I112*H112,2)</f>
        <v>0</v>
      </c>
      <c r="BL112" s="18" t="s">
        <v>142</v>
      </c>
      <c r="BM112" s="216" t="s">
        <v>776</v>
      </c>
    </row>
    <row r="113" s="2" customFormat="1">
      <c r="A113" s="39"/>
      <c r="B113" s="40"/>
      <c r="C113" s="41"/>
      <c r="D113" s="218" t="s">
        <v>144</v>
      </c>
      <c r="E113" s="41"/>
      <c r="F113" s="219" t="s">
        <v>582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144</v>
      </c>
      <c r="AU113" s="18" t="s">
        <v>84</v>
      </c>
    </row>
    <row r="114" s="13" customFormat="1">
      <c r="A114" s="13"/>
      <c r="B114" s="225"/>
      <c r="C114" s="226"/>
      <c r="D114" s="223" t="s">
        <v>148</v>
      </c>
      <c r="E114" s="227" t="s">
        <v>19</v>
      </c>
      <c r="F114" s="228" t="s">
        <v>777</v>
      </c>
      <c r="G114" s="226"/>
      <c r="H114" s="229">
        <v>396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148</v>
      </c>
      <c r="AU114" s="235" t="s">
        <v>84</v>
      </c>
      <c r="AV114" s="13" t="s">
        <v>84</v>
      </c>
      <c r="AW114" s="13" t="s">
        <v>35</v>
      </c>
      <c r="AX114" s="13" t="s">
        <v>74</v>
      </c>
      <c r="AY114" s="235" t="s">
        <v>136</v>
      </c>
    </row>
    <row r="115" s="13" customFormat="1">
      <c r="A115" s="13"/>
      <c r="B115" s="225"/>
      <c r="C115" s="226"/>
      <c r="D115" s="223" t="s">
        <v>148</v>
      </c>
      <c r="E115" s="227" t="s">
        <v>19</v>
      </c>
      <c r="F115" s="228" t="s">
        <v>778</v>
      </c>
      <c r="G115" s="226"/>
      <c r="H115" s="229">
        <v>115.52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148</v>
      </c>
      <c r="AU115" s="235" t="s">
        <v>84</v>
      </c>
      <c r="AV115" s="13" t="s">
        <v>84</v>
      </c>
      <c r="AW115" s="13" t="s">
        <v>35</v>
      </c>
      <c r="AX115" s="13" t="s">
        <v>74</v>
      </c>
      <c r="AY115" s="235" t="s">
        <v>136</v>
      </c>
    </row>
    <row r="116" s="14" customFormat="1">
      <c r="A116" s="14"/>
      <c r="B116" s="236"/>
      <c r="C116" s="237"/>
      <c r="D116" s="223" t="s">
        <v>148</v>
      </c>
      <c r="E116" s="238" t="s">
        <v>19</v>
      </c>
      <c r="F116" s="239" t="s">
        <v>162</v>
      </c>
      <c r="G116" s="237"/>
      <c r="H116" s="240">
        <v>511.51999999999998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148</v>
      </c>
      <c r="AU116" s="246" t="s">
        <v>84</v>
      </c>
      <c r="AV116" s="14" t="s">
        <v>142</v>
      </c>
      <c r="AW116" s="14" t="s">
        <v>35</v>
      </c>
      <c r="AX116" s="14" t="s">
        <v>82</v>
      </c>
      <c r="AY116" s="246" t="s">
        <v>136</v>
      </c>
    </row>
    <row r="117" s="2" customFormat="1" ht="16.5" customHeight="1">
      <c r="A117" s="39"/>
      <c r="B117" s="40"/>
      <c r="C117" s="205" t="s">
        <v>209</v>
      </c>
      <c r="D117" s="205" t="s">
        <v>137</v>
      </c>
      <c r="E117" s="206" t="s">
        <v>585</v>
      </c>
      <c r="F117" s="207" t="s">
        <v>586</v>
      </c>
      <c r="G117" s="208" t="s">
        <v>185</v>
      </c>
      <c r="H117" s="209">
        <v>511.51999999999998</v>
      </c>
      <c r="I117" s="210"/>
      <c r="J117" s="211">
        <f>ROUND(I117*H117,2)</f>
        <v>0</v>
      </c>
      <c r="K117" s="207" t="s">
        <v>141</v>
      </c>
      <c r="L117" s="45"/>
      <c r="M117" s="212" t="s">
        <v>19</v>
      </c>
      <c r="N117" s="213" t="s">
        <v>45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142</v>
      </c>
      <c r="AT117" s="216" t="s">
        <v>137</v>
      </c>
      <c r="AU117" s="216" t="s">
        <v>84</v>
      </c>
      <c r="AY117" s="18" t="s">
        <v>136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82</v>
      </c>
      <c r="BK117" s="217">
        <f>ROUND(I117*H117,2)</f>
        <v>0</v>
      </c>
      <c r="BL117" s="18" t="s">
        <v>142</v>
      </c>
      <c r="BM117" s="216" t="s">
        <v>779</v>
      </c>
    </row>
    <row r="118" s="2" customFormat="1">
      <c r="A118" s="39"/>
      <c r="B118" s="40"/>
      <c r="C118" s="41"/>
      <c r="D118" s="218" t="s">
        <v>144</v>
      </c>
      <c r="E118" s="41"/>
      <c r="F118" s="219" t="s">
        <v>588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144</v>
      </c>
      <c r="AU118" s="18" t="s">
        <v>84</v>
      </c>
    </row>
    <row r="119" s="2" customFormat="1" ht="16.5" customHeight="1">
      <c r="A119" s="39"/>
      <c r="B119" s="40"/>
      <c r="C119" s="205" t="s">
        <v>216</v>
      </c>
      <c r="D119" s="205" t="s">
        <v>137</v>
      </c>
      <c r="E119" s="206" t="s">
        <v>589</v>
      </c>
      <c r="F119" s="207" t="s">
        <v>590</v>
      </c>
      <c r="G119" s="208" t="s">
        <v>185</v>
      </c>
      <c r="H119" s="209">
        <v>1534.56</v>
      </c>
      <c r="I119" s="210"/>
      <c r="J119" s="211">
        <f>ROUND(I119*H119,2)</f>
        <v>0</v>
      </c>
      <c r="K119" s="207" t="s">
        <v>141</v>
      </c>
      <c r="L119" s="45"/>
      <c r="M119" s="212" t="s">
        <v>19</v>
      </c>
      <c r="N119" s="213" t="s">
        <v>45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142</v>
      </c>
      <c r="AT119" s="216" t="s">
        <v>137</v>
      </c>
      <c r="AU119" s="216" t="s">
        <v>84</v>
      </c>
      <c r="AY119" s="18" t="s">
        <v>136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82</v>
      </c>
      <c r="BK119" s="217">
        <f>ROUND(I119*H119,2)</f>
        <v>0</v>
      </c>
      <c r="BL119" s="18" t="s">
        <v>142</v>
      </c>
      <c r="BM119" s="216" t="s">
        <v>780</v>
      </c>
    </row>
    <row r="120" s="2" customFormat="1">
      <c r="A120" s="39"/>
      <c r="B120" s="40"/>
      <c r="C120" s="41"/>
      <c r="D120" s="218" t="s">
        <v>144</v>
      </c>
      <c r="E120" s="41"/>
      <c r="F120" s="219" t="s">
        <v>592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84</v>
      </c>
    </row>
    <row r="121" s="13" customFormat="1">
      <c r="A121" s="13"/>
      <c r="B121" s="225"/>
      <c r="C121" s="226"/>
      <c r="D121" s="223" t="s">
        <v>148</v>
      </c>
      <c r="E121" s="227" t="s">
        <v>19</v>
      </c>
      <c r="F121" s="228" t="s">
        <v>781</v>
      </c>
      <c r="G121" s="226"/>
      <c r="H121" s="229">
        <v>1534.56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148</v>
      </c>
      <c r="AU121" s="235" t="s">
        <v>84</v>
      </c>
      <c r="AV121" s="13" t="s">
        <v>84</v>
      </c>
      <c r="AW121" s="13" t="s">
        <v>35</v>
      </c>
      <c r="AX121" s="13" t="s">
        <v>82</v>
      </c>
      <c r="AY121" s="235" t="s">
        <v>136</v>
      </c>
    </row>
    <row r="122" s="2" customFormat="1" ht="16.5" customHeight="1">
      <c r="A122" s="39"/>
      <c r="B122" s="40"/>
      <c r="C122" s="250" t="s">
        <v>223</v>
      </c>
      <c r="D122" s="250" t="s">
        <v>358</v>
      </c>
      <c r="E122" s="251" t="s">
        <v>594</v>
      </c>
      <c r="F122" s="252" t="s">
        <v>595</v>
      </c>
      <c r="G122" s="253" t="s">
        <v>185</v>
      </c>
      <c r="H122" s="254">
        <v>511.51999999999998</v>
      </c>
      <c r="I122" s="255"/>
      <c r="J122" s="256">
        <f>ROUND(I122*H122,2)</f>
        <v>0</v>
      </c>
      <c r="K122" s="252" t="s">
        <v>141</v>
      </c>
      <c r="L122" s="257"/>
      <c r="M122" s="258" t="s">
        <v>19</v>
      </c>
      <c r="N122" s="259" t="s">
        <v>45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190</v>
      </c>
      <c r="AT122" s="216" t="s">
        <v>358</v>
      </c>
      <c r="AU122" s="216" t="s">
        <v>84</v>
      </c>
      <c r="AY122" s="18" t="s">
        <v>136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82</v>
      </c>
      <c r="BK122" s="217">
        <f>ROUND(I122*H122,2)</f>
        <v>0</v>
      </c>
      <c r="BL122" s="18" t="s">
        <v>142</v>
      </c>
      <c r="BM122" s="216" t="s">
        <v>782</v>
      </c>
    </row>
    <row r="123" s="2" customFormat="1" ht="16.5" customHeight="1">
      <c r="A123" s="39"/>
      <c r="B123" s="40"/>
      <c r="C123" s="205" t="s">
        <v>228</v>
      </c>
      <c r="D123" s="205" t="s">
        <v>137</v>
      </c>
      <c r="E123" s="206" t="s">
        <v>597</v>
      </c>
      <c r="F123" s="207" t="s">
        <v>598</v>
      </c>
      <c r="G123" s="208" t="s">
        <v>464</v>
      </c>
      <c r="H123" s="209">
        <v>41364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45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142</v>
      </c>
      <c r="AT123" s="216" t="s">
        <v>137</v>
      </c>
      <c r="AU123" s="216" t="s">
        <v>84</v>
      </c>
      <c r="AY123" s="18" t="s">
        <v>136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82</v>
      </c>
      <c r="BK123" s="217">
        <f>ROUND(I123*H123,2)</f>
        <v>0</v>
      </c>
      <c r="BL123" s="18" t="s">
        <v>142</v>
      </c>
      <c r="BM123" s="216" t="s">
        <v>783</v>
      </c>
    </row>
    <row r="124" s="2" customFormat="1">
      <c r="A124" s="39"/>
      <c r="B124" s="40"/>
      <c r="C124" s="41"/>
      <c r="D124" s="223" t="s">
        <v>146</v>
      </c>
      <c r="E124" s="41"/>
      <c r="F124" s="224" t="s">
        <v>600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146</v>
      </c>
      <c r="AU124" s="18" t="s">
        <v>84</v>
      </c>
    </row>
    <row r="125" s="13" customFormat="1">
      <c r="A125" s="13"/>
      <c r="B125" s="225"/>
      <c r="C125" s="226"/>
      <c r="D125" s="223" t="s">
        <v>148</v>
      </c>
      <c r="E125" s="227" t="s">
        <v>19</v>
      </c>
      <c r="F125" s="228" t="s">
        <v>784</v>
      </c>
      <c r="G125" s="226"/>
      <c r="H125" s="229">
        <v>41364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148</v>
      </c>
      <c r="AU125" s="235" t="s">
        <v>84</v>
      </c>
      <c r="AV125" s="13" t="s">
        <v>84</v>
      </c>
      <c r="AW125" s="13" t="s">
        <v>35</v>
      </c>
      <c r="AX125" s="13" t="s">
        <v>82</v>
      </c>
      <c r="AY125" s="235" t="s">
        <v>136</v>
      </c>
    </row>
    <row r="126" s="2" customFormat="1" ht="21.75" customHeight="1">
      <c r="A126" s="39"/>
      <c r="B126" s="40"/>
      <c r="C126" s="205" t="s">
        <v>8</v>
      </c>
      <c r="D126" s="205" t="s">
        <v>137</v>
      </c>
      <c r="E126" s="206" t="s">
        <v>653</v>
      </c>
      <c r="F126" s="207" t="s">
        <v>654</v>
      </c>
      <c r="G126" s="208" t="s">
        <v>301</v>
      </c>
      <c r="H126" s="209">
        <v>3</v>
      </c>
      <c r="I126" s="210"/>
      <c r="J126" s="211">
        <f>ROUND(I126*H126,2)</f>
        <v>0</v>
      </c>
      <c r="K126" s="207" t="s">
        <v>141</v>
      </c>
      <c r="L126" s="45"/>
      <c r="M126" s="212" t="s">
        <v>19</v>
      </c>
      <c r="N126" s="213" t="s">
        <v>45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142</v>
      </c>
      <c r="AT126" s="216" t="s">
        <v>137</v>
      </c>
      <c r="AU126" s="216" t="s">
        <v>84</v>
      </c>
      <c r="AY126" s="18" t="s">
        <v>136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82</v>
      </c>
      <c r="BK126" s="217">
        <f>ROUND(I126*H126,2)</f>
        <v>0</v>
      </c>
      <c r="BL126" s="18" t="s">
        <v>142</v>
      </c>
      <c r="BM126" s="216" t="s">
        <v>785</v>
      </c>
    </row>
    <row r="127" s="2" customFormat="1">
      <c r="A127" s="39"/>
      <c r="B127" s="40"/>
      <c r="C127" s="41"/>
      <c r="D127" s="218" t="s">
        <v>144</v>
      </c>
      <c r="E127" s="41"/>
      <c r="F127" s="219" t="s">
        <v>656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144</v>
      </c>
      <c r="AU127" s="18" t="s">
        <v>84</v>
      </c>
    </row>
    <row r="128" s="2" customFormat="1" ht="16.5" customHeight="1">
      <c r="A128" s="39"/>
      <c r="B128" s="40"/>
      <c r="C128" s="205" t="s">
        <v>242</v>
      </c>
      <c r="D128" s="205" t="s">
        <v>137</v>
      </c>
      <c r="E128" s="206" t="s">
        <v>521</v>
      </c>
      <c r="F128" s="207" t="s">
        <v>522</v>
      </c>
      <c r="G128" s="208" t="s">
        <v>152</v>
      </c>
      <c r="H128" s="209">
        <v>122.18000000000001</v>
      </c>
      <c r="I128" s="210"/>
      <c r="J128" s="211">
        <f>ROUND(I128*H128,2)</f>
        <v>0</v>
      </c>
      <c r="K128" s="207" t="s">
        <v>141</v>
      </c>
      <c r="L128" s="45"/>
      <c r="M128" s="212" t="s">
        <v>19</v>
      </c>
      <c r="N128" s="213" t="s">
        <v>45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142</v>
      </c>
      <c r="AT128" s="216" t="s">
        <v>137</v>
      </c>
      <c r="AU128" s="216" t="s">
        <v>84</v>
      </c>
      <c r="AY128" s="18" t="s">
        <v>136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82</v>
      </c>
      <c r="BK128" s="217">
        <f>ROUND(I128*H128,2)</f>
        <v>0</v>
      </c>
      <c r="BL128" s="18" t="s">
        <v>142</v>
      </c>
      <c r="BM128" s="216" t="s">
        <v>786</v>
      </c>
    </row>
    <row r="129" s="2" customFormat="1">
      <c r="A129" s="39"/>
      <c r="B129" s="40"/>
      <c r="C129" s="41"/>
      <c r="D129" s="218" t="s">
        <v>144</v>
      </c>
      <c r="E129" s="41"/>
      <c r="F129" s="219" t="s">
        <v>524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144</v>
      </c>
      <c r="AU129" s="18" t="s">
        <v>84</v>
      </c>
    </row>
    <row r="130" s="12" customFormat="1" ht="22.8" customHeight="1">
      <c r="A130" s="12"/>
      <c r="B130" s="189"/>
      <c r="C130" s="190"/>
      <c r="D130" s="191" t="s">
        <v>73</v>
      </c>
      <c r="E130" s="203" t="s">
        <v>603</v>
      </c>
      <c r="F130" s="203" t="s">
        <v>787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SUM(P131:P174)</f>
        <v>0</v>
      </c>
      <c r="Q130" s="197"/>
      <c r="R130" s="198">
        <f>SUM(R131:R174)</f>
        <v>40.726500000000001</v>
      </c>
      <c r="S130" s="197"/>
      <c r="T130" s="199">
        <f>SUM(T131:T174)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82</v>
      </c>
      <c r="AT130" s="201" t="s">
        <v>73</v>
      </c>
      <c r="AU130" s="201" t="s">
        <v>82</v>
      </c>
      <c r="AY130" s="200" t="s">
        <v>136</v>
      </c>
      <c r="BK130" s="202">
        <f>SUM(BK131:BK174)</f>
        <v>0</v>
      </c>
    </row>
    <row r="131" s="2" customFormat="1" ht="21.75" customHeight="1">
      <c r="A131" s="39"/>
      <c r="B131" s="40"/>
      <c r="C131" s="205" t="s">
        <v>255</v>
      </c>
      <c r="D131" s="205" t="s">
        <v>137</v>
      </c>
      <c r="E131" s="206" t="s">
        <v>531</v>
      </c>
      <c r="F131" s="207" t="s">
        <v>532</v>
      </c>
      <c r="G131" s="208" t="s">
        <v>140</v>
      </c>
      <c r="H131" s="209">
        <v>9969</v>
      </c>
      <c r="I131" s="210"/>
      <c r="J131" s="211">
        <f>ROUND(I131*H131,2)</f>
        <v>0</v>
      </c>
      <c r="K131" s="207" t="s">
        <v>141</v>
      </c>
      <c r="L131" s="45"/>
      <c r="M131" s="212" t="s">
        <v>19</v>
      </c>
      <c r="N131" s="213" t="s">
        <v>45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142</v>
      </c>
      <c r="AT131" s="216" t="s">
        <v>137</v>
      </c>
      <c r="AU131" s="216" t="s">
        <v>84</v>
      </c>
      <c r="AY131" s="18" t="s">
        <v>136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82</v>
      </c>
      <c r="BK131" s="217">
        <f>ROUND(I131*H131,2)</f>
        <v>0</v>
      </c>
      <c r="BL131" s="18" t="s">
        <v>142</v>
      </c>
      <c r="BM131" s="216" t="s">
        <v>788</v>
      </c>
    </row>
    <row r="132" s="2" customFormat="1">
      <c r="A132" s="39"/>
      <c r="B132" s="40"/>
      <c r="C132" s="41"/>
      <c r="D132" s="218" t="s">
        <v>144</v>
      </c>
      <c r="E132" s="41"/>
      <c r="F132" s="219" t="s">
        <v>534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84</v>
      </c>
    </row>
    <row r="133" s="2" customFormat="1">
      <c r="A133" s="39"/>
      <c r="B133" s="40"/>
      <c r="C133" s="41"/>
      <c r="D133" s="223" t="s">
        <v>146</v>
      </c>
      <c r="E133" s="41"/>
      <c r="F133" s="224" t="s">
        <v>757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84</v>
      </c>
    </row>
    <row r="134" s="13" customFormat="1">
      <c r="A134" s="13"/>
      <c r="B134" s="225"/>
      <c r="C134" s="226"/>
      <c r="D134" s="223" t="s">
        <v>148</v>
      </c>
      <c r="E134" s="227" t="s">
        <v>19</v>
      </c>
      <c r="F134" s="228" t="s">
        <v>758</v>
      </c>
      <c r="G134" s="226"/>
      <c r="H134" s="229">
        <v>9969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148</v>
      </c>
      <c r="AU134" s="235" t="s">
        <v>84</v>
      </c>
      <c r="AV134" s="13" t="s">
        <v>84</v>
      </c>
      <c r="AW134" s="13" t="s">
        <v>35</v>
      </c>
      <c r="AX134" s="13" t="s">
        <v>82</v>
      </c>
      <c r="AY134" s="235" t="s">
        <v>136</v>
      </c>
    </row>
    <row r="135" s="2" customFormat="1" ht="16.5" customHeight="1">
      <c r="A135" s="39"/>
      <c r="B135" s="40"/>
      <c r="C135" s="205" t="s">
        <v>262</v>
      </c>
      <c r="D135" s="205" t="s">
        <v>137</v>
      </c>
      <c r="E135" s="206" t="s">
        <v>537</v>
      </c>
      <c r="F135" s="207" t="s">
        <v>538</v>
      </c>
      <c r="G135" s="208" t="s">
        <v>341</v>
      </c>
      <c r="H135" s="209">
        <v>5.3250000000000002</v>
      </c>
      <c r="I135" s="210"/>
      <c r="J135" s="211">
        <f>ROUND(I135*H135,2)</f>
        <v>0</v>
      </c>
      <c r="K135" s="207" t="s">
        <v>141</v>
      </c>
      <c r="L135" s="45"/>
      <c r="M135" s="212" t="s">
        <v>19</v>
      </c>
      <c r="N135" s="213" t="s">
        <v>45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142</v>
      </c>
      <c r="AT135" s="216" t="s">
        <v>137</v>
      </c>
      <c r="AU135" s="216" t="s">
        <v>84</v>
      </c>
      <c r="AY135" s="18" t="s">
        <v>136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82</v>
      </c>
      <c r="BK135" s="217">
        <f>ROUND(I135*H135,2)</f>
        <v>0</v>
      </c>
      <c r="BL135" s="18" t="s">
        <v>142</v>
      </c>
      <c r="BM135" s="216" t="s">
        <v>789</v>
      </c>
    </row>
    <row r="136" s="2" customFormat="1">
      <c r="A136" s="39"/>
      <c r="B136" s="40"/>
      <c r="C136" s="41"/>
      <c r="D136" s="218" t="s">
        <v>144</v>
      </c>
      <c r="E136" s="41"/>
      <c r="F136" s="219" t="s">
        <v>540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144</v>
      </c>
      <c r="AU136" s="18" t="s">
        <v>84</v>
      </c>
    </row>
    <row r="137" s="2" customFormat="1">
      <c r="A137" s="39"/>
      <c r="B137" s="40"/>
      <c r="C137" s="41"/>
      <c r="D137" s="223" t="s">
        <v>146</v>
      </c>
      <c r="E137" s="41"/>
      <c r="F137" s="224" t="s">
        <v>760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84</v>
      </c>
    </row>
    <row r="138" s="13" customFormat="1">
      <c r="A138" s="13"/>
      <c r="B138" s="225"/>
      <c r="C138" s="226"/>
      <c r="D138" s="223" t="s">
        <v>148</v>
      </c>
      <c r="E138" s="227" t="s">
        <v>19</v>
      </c>
      <c r="F138" s="228" t="s">
        <v>761</v>
      </c>
      <c r="G138" s="226"/>
      <c r="H138" s="229">
        <v>5.3250000000000002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148</v>
      </c>
      <c r="AU138" s="235" t="s">
        <v>84</v>
      </c>
      <c r="AV138" s="13" t="s">
        <v>84</v>
      </c>
      <c r="AW138" s="13" t="s">
        <v>35</v>
      </c>
      <c r="AX138" s="13" t="s">
        <v>82</v>
      </c>
      <c r="AY138" s="235" t="s">
        <v>136</v>
      </c>
    </row>
    <row r="139" s="2" customFormat="1" ht="16.5" customHeight="1">
      <c r="A139" s="39"/>
      <c r="B139" s="40"/>
      <c r="C139" s="205" t="s">
        <v>266</v>
      </c>
      <c r="D139" s="205" t="s">
        <v>137</v>
      </c>
      <c r="E139" s="206" t="s">
        <v>550</v>
      </c>
      <c r="F139" s="207" t="s">
        <v>762</v>
      </c>
      <c r="G139" s="208" t="s">
        <v>301</v>
      </c>
      <c r="H139" s="209">
        <v>124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45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142</v>
      </c>
      <c r="AT139" s="216" t="s">
        <v>137</v>
      </c>
      <c r="AU139" s="216" t="s">
        <v>84</v>
      </c>
      <c r="AY139" s="18" t="s">
        <v>136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82</v>
      </c>
      <c r="BK139" s="217">
        <f>ROUND(I139*H139,2)</f>
        <v>0</v>
      </c>
      <c r="BL139" s="18" t="s">
        <v>142</v>
      </c>
      <c r="BM139" s="216" t="s">
        <v>790</v>
      </c>
    </row>
    <row r="140" s="2" customFormat="1" ht="16.5" customHeight="1">
      <c r="A140" s="39"/>
      <c r="B140" s="40"/>
      <c r="C140" s="250" t="s">
        <v>273</v>
      </c>
      <c r="D140" s="250" t="s">
        <v>358</v>
      </c>
      <c r="E140" s="251" t="s">
        <v>383</v>
      </c>
      <c r="F140" s="252" t="s">
        <v>384</v>
      </c>
      <c r="G140" s="253" t="s">
        <v>301</v>
      </c>
      <c r="H140" s="254">
        <v>124</v>
      </c>
      <c r="I140" s="255"/>
      <c r="J140" s="256">
        <f>ROUND(I140*H140,2)</f>
        <v>0</v>
      </c>
      <c r="K140" s="252" t="s">
        <v>19</v>
      </c>
      <c r="L140" s="257"/>
      <c r="M140" s="258" t="s">
        <v>19</v>
      </c>
      <c r="N140" s="259" t="s">
        <v>45</v>
      </c>
      <c r="O140" s="85"/>
      <c r="P140" s="214">
        <f>O140*H140</f>
        <v>0</v>
      </c>
      <c r="Q140" s="214">
        <v>0.0050000000000000001</v>
      </c>
      <c r="R140" s="214">
        <f>Q140*H140</f>
        <v>0.62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190</v>
      </c>
      <c r="AT140" s="216" t="s">
        <v>358</v>
      </c>
      <c r="AU140" s="216" t="s">
        <v>84</v>
      </c>
      <c r="AY140" s="18" t="s">
        <v>136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82</v>
      </c>
      <c r="BK140" s="217">
        <f>ROUND(I140*H140,2)</f>
        <v>0</v>
      </c>
      <c r="BL140" s="18" t="s">
        <v>142</v>
      </c>
      <c r="BM140" s="216" t="s">
        <v>791</v>
      </c>
    </row>
    <row r="141" s="13" customFormat="1">
      <c r="A141" s="13"/>
      <c r="B141" s="225"/>
      <c r="C141" s="226"/>
      <c r="D141" s="223" t="s">
        <v>148</v>
      </c>
      <c r="E141" s="227" t="s">
        <v>19</v>
      </c>
      <c r="F141" s="228" t="s">
        <v>765</v>
      </c>
      <c r="G141" s="226"/>
      <c r="H141" s="229">
        <v>124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148</v>
      </c>
      <c r="AU141" s="235" t="s">
        <v>84</v>
      </c>
      <c r="AV141" s="13" t="s">
        <v>84</v>
      </c>
      <c r="AW141" s="13" t="s">
        <v>35</v>
      </c>
      <c r="AX141" s="13" t="s">
        <v>82</v>
      </c>
      <c r="AY141" s="235" t="s">
        <v>136</v>
      </c>
    </row>
    <row r="142" s="2" customFormat="1" ht="16.5" customHeight="1">
      <c r="A142" s="39"/>
      <c r="B142" s="40"/>
      <c r="C142" s="205" t="s">
        <v>7</v>
      </c>
      <c r="D142" s="205" t="s">
        <v>137</v>
      </c>
      <c r="E142" s="206" t="s">
        <v>561</v>
      </c>
      <c r="F142" s="207" t="s">
        <v>562</v>
      </c>
      <c r="G142" s="208" t="s">
        <v>301</v>
      </c>
      <c r="H142" s="209">
        <v>72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45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142</v>
      </c>
      <c r="AT142" s="216" t="s">
        <v>137</v>
      </c>
      <c r="AU142" s="216" t="s">
        <v>84</v>
      </c>
      <c r="AY142" s="18" t="s">
        <v>136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82</v>
      </c>
      <c r="BK142" s="217">
        <f>ROUND(I142*H142,2)</f>
        <v>0</v>
      </c>
      <c r="BL142" s="18" t="s">
        <v>142</v>
      </c>
      <c r="BM142" s="216" t="s">
        <v>792</v>
      </c>
    </row>
    <row r="143" s="2" customFormat="1" ht="16.5" customHeight="1">
      <c r="A143" s="39"/>
      <c r="B143" s="40"/>
      <c r="C143" s="250" t="s">
        <v>284</v>
      </c>
      <c r="D143" s="250" t="s">
        <v>358</v>
      </c>
      <c r="E143" s="251" t="s">
        <v>359</v>
      </c>
      <c r="F143" s="252" t="s">
        <v>360</v>
      </c>
      <c r="G143" s="253" t="s">
        <v>301</v>
      </c>
      <c r="H143" s="254">
        <v>72</v>
      </c>
      <c r="I143" s="255"/>
      <c r="J143" s="256">
        <f>ROUND(I143*H143,2)</f>
        <v>0</v>
      </c>
      <c r="K143" s="252" t="s">
        <v>19</v>
      </c>
      <c r="L143" s="257"/>
      <c r="M143" s="258" t="s">
        <v>19</v>
      </c>
      <c r="N143" s="259" t="s">
        <v>45</v>
      </c>
      <c r="O143" s="85"/>
      <c r="P143" s="214">
        <f>O143*H143</f>
        <v>0</v>
      </c>
      <c r="Q143" s="214">
        <v>0.002</v>
      </c>
      <c r="R143" s="214">
        <f>Q143*H143</f>
        <v>0.14400000000000002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190</v>
      </c>
      <c r="AT143" s="216" t="s">
        <v>358</v>
      </c>
      <c r="AU143" s="216" t="s">
        <v>84</v>
      </c>
      <c r="AY143" s="18" t="s">
        <v>136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82</v>
      </c>
      <c r="BK143" s="217">
        <f>ROUND(I143*H143,2)</f>
        <v>0</v>
      </c>
      <c r="BL143" s="18" t="s">
        <v>142</v>
      </c>
      <c r="BM143" s="216" t="s">
        <v>793</v>
      </c>
    </row>
    <row r="144" s="13" customFormat="1">
      <c r="A144" s="13"/>
      <c r="B144" s="225"/>
      <c r="C144" s="226"/>
      <c r="D144" s="223" t="s">
        <v>148</v>
      </c>
      <c r="E144" s="227" t="s">
        <v>19</v>
      </c>
      <c r="F144" s="228" t="s">
        <v>567</v>
      </c>
      <c r="G144" s="226"/>
      <c r="H144" s="229">
        <v>72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148</v>
      </c>
      <c r="AU144" s="235" t="s">
        <v>84</v>
      </c>
      <c r="AV144" s="13" t="s">
        <v>84</v>
      </c>
      <c r="AW144" s="13" t="s">
        <v>35</v>
      </c>
      <c r="AX144" s="13" t="s">
        <v>82</v>
      </c>
      <c r="AY144" s="235" t="s">
        <v>136</v>
      </c>
    </row>
    <row r="145" s="2" customFormat="1" ht="16.5" customHeight="1">
      <c r="A145" s="39"/>
      <c r="B145" s="40"/>
      <c r="C145" s="205" t="s">
        <v>430</v>
      </c>
      <c r="D145" s="205" t="s">
        <v>137</v>
      </c>
      <c r="E145" s="206" t="s">
        <v>449</v>
      </c>
      <c r="F145" s="207" t="s">
        <v>450</v>
      </c>
      <c r="G145" s="208" t="s">
        <v>140</v>
      </c>
      <c r="H145" s="209">
        <v>3197</v>
      </c>
      <c r="I145" s="210"/>
      <c r="J145" s="211">
        <f>ROUND(I145*H145,2)</f>
        <v>0</v>
      </c>
      <c r="K145" s="207" t="s">
        <v>141</v>
      </c>
      <c r="L145" s="45"/>
      <c r="M145" s="212" t="s">
        <v>19</v>
      </c>
      <c r="N145" s="213" t="s">
        <v>45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142</v>
      </c>
      <c r="AT145" s="216" t="s">
        <v>137</v>
      </c>
      <c r="AU145" s="216" t="s">
        <v>84</v>
      </c>
      <c r="AY145" s="18" t="s">
        <v>136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82</v>
      </c>
      <c r="BK145" s="217">
        <f>ROUND(I145*H145,2)</f>
        <v>0</v>
      </c>
      <c r="BL145" s="18" t="s">
        <v>142</v>
      </c>
      <c r="BM145" s="216" t="s">
        <v>794</v>
      </c>
    </row>
    <row r="146" s="2" customFormat="1">
      <c r="A146" s="39"/>
      <c r="B146" s="40"/>
      <c r="C146" s="41"/>
      <c r="D146" s="218" t="s">
        <v>144</v>
      </c>
      <c r="E146" s="41"/>
      <c r="F146" s="219" t="s">
        <v>452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144</v>
      </c>
      <c r="AU146" s="18" t="s">
        <v>84</v>
      </c>
    </row>
    <row r="147" s="2" customFormat="1">
      <c r="A147" s="39"/>
      <c r="B147" s="40"/>
      <c r="C147" s="41"/>
      <c r="D147" s="223" t="s">
        <v>146</v>
      </c>
      <c r="E147" s="41"/>
      <c r="F147" s="224" t="s">
        <v>569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84</v>
      </c>
    </row>
    <row r="148" s="13" customFormat="1">
      <c r="A148" s="13"/>
      <c r="B148" s="225"/>
      <c r="C148" s="226"/>
      <c r="D148" s="223" t="s">
        <v>148</v>
      </c>
      <c r="E148" s="227" t="s">
        <v>19</v>
      </c>
      <c r="F148" s="228" t="s">
        <v>769</v>
      </c>
      <c r="G148" s="226"/>
      <c r="H148" s="229">
        <v>3197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148</v>
      </c>
      <c r="AU148" s="235" t="s">
        <v>84</v>
      </c>
      <c r="AV148" s="13" t="s">
        <v>84</v>
      </c>
      <c r="AW148" s="13" t="s">
        <v>35</v>
      </c>
      <c r="AX148" s="13" t="s">
        <v>82</v>
      </c>
      <c r="AY148" s="235" t="s">
        <v>136</v>
      </c>
    </row>
    <row r="149" s="2" customFormat="1" ht="16.5" customHeight="1">
      <c r="A149" s="39"/>
      <c r="B149" s="40"/>
      <c r="C149" s="250" t="s">
        <v>435</v>
      </c>
      <c r="D149" s="250" t="s">
        <v>358</v>
      </c>
      <c r="E149" s="251" t="s">
        <v>455</v>
      </c>
      <c r="F149" s="252" t="s">
        <v>456</v>
      </c>
      <c r="G149" s="253" t="s">
        <v>185</v>
      </c>
      <c r="H149" s="254">
        <v>159.84999999999999</v>
      </c>
      <c r="I149" s="255"/>
      <c r="J149" s="256">
        <f>ROUND(I149*H149,2)</f>
        <v>0</v>
      </c>
      <c r="K149" s="252" t="s">
        <v>19</v>
      </c>
      <c r="L149" s="257"/>
      <c r="M149" s="258" t="s">
        <v>19</v>
      </c>
      <c r="N149" s="259" t="s">
        <v>45</v>
      </c>
      <c r="O149" s="85"/>
      <c r="P149" s="214">
        <f>O149*H149</f>
        <v>0</v>
      </c>
      <c r="Q149" s="214">
        <v>0.25</v>
      </c>
      <c r="R149" s="214">
        <f>Q149*H149</f>
        <v>39.962499999999999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190</v>
      </c>
      <c r="AT149" s="216" t="s">
        <v>358</v>
      </c>
      <c r="AU149" s="216" t="s">
        <v>84</v>
      </c>
      <c r="AY149" s="18" t="s">
        <v>136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82</v>
      </c>
      <c r="BK149" s="217">
        <f>ROUND(I149*H149,2)</f>
        <v>0</v>
      </c>
      <c r="BL149" s="18" t="s">
        <v>142</v>
      </c>
      <c r="BM149" s="216" t="s">
        <v>795</v>
      </c>
    </row>
    <row r="150" s="13" customFormat="1">
      <c r="A150" s="13"/>
      <c r="B150" s="225"/>
      <c r="C150" s="226"/>
      <c r="D150" s="223" t="s">
        <v>148</v>
      </c>
      <c r="E150" s="227" t="s">
        <v>19</v>
      </c>
      <c r="F150" s="228" t="s">
        <v>771</v>
      </c>
      <c r="G150" s="226"/>
      <c r="H150" s="229">
        <v>123.75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148</v>
      </c>
      <c r="AU150" s="235" t="s">
        <v>84</v>
      </c>
      <c r="AV150" s="13" t="s">
        <v>84</v>
      </c>
      <c r="AW150" s="13" t="s">
        <v>35</v>
      </c>
      <c r="AX150" s="13" t="s">
        <v>74</v>
      </c>
      <c r="AY150" s="235" t="s">
        <v>136</v>
      </c>
    </row>
    <row r="151" s="13" customFormat="1">
      <c r="A151" s="13"/>
      <c r="B151" s="225"/>
      <c r="C151" s="226"/>
      <c r="D151" s="223" t="s">
        <v>148</v>
      </c>
      <c r="E151" s="227" t="s">
        <v>19</v>
      </c>
      <c r="F151" s="228" t="s">
        <v>772</v>
      </c>
      <c r="G151" s="226"/>
      <c r="H151" s="229">
        <v>36.100000000000001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148</v>
      </c>
      <c r="AU151" s="235" t="s">
        <v>84</v>
      </c>
      <c r="AV151" s="13" t="s">
        <v>84</v>
      </c>
      <c r="AW151" s="13" t="s">
        <v>35</v>
      </c>
      <c r="AX151" s="13" t="s">
        <v>74</v>
      </c>
      <c r="AY151" s="235" t="s">
        <v>136</v>
      </c>
    </row>
    <row r="152" s="14" customFormat="1">
      <c r="A152" s="14"/>
      <c r="B152" s="236"/>
      <c r="C152" s="237"/>
      <c r="D152" s="223" t="s">
        <v>148</v>
      </c>
      <c r="E152" s="238" t="s">
        <v>19</v>
      </c>
      <c r="F152" s="239" t="s">
        <v>162</v>
      </c>
      <c r="G152" s="237"/>
      <c r="H152" s="240">
        <v>159.84999999999999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148</v>
      </c>
      <c r="AU152" s="246" t="s">
        <v>84</v>
      </c>
      <c r="AV152" s="14" t="s">
        <v>142</v>
      </c>
      <c r="AW152" s="14" t="s">
        <v>35</v>
      </c>
      <c r="AX152" s="14" t="s">
        <v>82</v>
      </c>
      <c r="AY152" s="246" t="s">
        <v>136</v>
      </c>
    </row>
    <row r="153" s="2" customFormat="1" ht="16.5" customHeight="1">
      <c r="A153" s="39"/>
      <c r="B153" s="40"/>
      <c r="C153" s="205" t="s">
        <v>440</v>
      </c>
      <c r="D153" s="205" t="s">
        <v>137</v>
      </c>
      <c r="E153" s="206" t="s">
        <v>573</v>
      </c>
      <c r="F153" s="207" t="s">
        <v>574</v>
      </c>
      <c r="G153" s="208" t="s">
        <v>140</v>
      </c>
      <c r="H153" s="209">
        <v>6</v>
      </c>
      <c r="I153" s="210"/>
      <c r="J153" s="211">
        <f>ROUND(I153*H153,2)</f>
        <v>0</v>
      </c>
      <c r="K153" s="207" t="s">
        <v>141</v>
      </c>
      <c r="L153" s="45"/>
      <c r="M153" s="212" t="s">
        <v>19</v>
      </c>
      <c r="N153" s="213" t="s">
        <v>45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142</v>
      </c>
      <c r="AT153" s="216" t="s">
        <v>137</v>
      </c>
      <c r="AU153" s="216" t="s">
        <v>84</v>
      </c>
      <c r="AY153" s="18" t="s">
        <v>136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82</v>
      </c>
      <c r="BK153" s="217">
        <f>ROUND(I153*H153,2)</f>
        <v>0</v>
      </c>
      <c r="BL153" s="18" t="s">
        <v>142</v>
      </c>
      <c r="BM153" s="216" t="s">
        <v>796</v>
      </c>
    </row>
    <row r="154" s="2" customFormat="1">
      <c r="A154" s="39"/>
      <c r="B154" s="40"/>
      <c r="C154" s="41"/>
      <c r="D154" s="218" t="s">
        <v>144</v>
      </c>
      <c r="E154" s="41"/>
      <c r="F154" s="219" t="s">
        <v>576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144</v>
      </c>
      <c r="AU154" s="18" t="s">
        <v>84</v>
      </c>
    </row>
    <row r="155" s="2" customFormat="1">
      <c r="A155" s="39"/>
      <c r="B155" s="40"/>
      <c r="C155" s="41"/>
      <c r="D155" s="223" t="s">
        <v>146</v>
      </c>
      <c r="E155" s="41"/>
      <c r="F155" s="224" t="s">
        <v>774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84</v>
      </c>
    </row>
    <row r="156" s="13" customFormat="1">
      <c r="A156" s="13"/>
      <c r="B156" s="225"/>
      <c r="C156" s="226"/>
      <c r="D156" s="223" t="s">
        <v>148</v>
      </c>
      <c r="E156" s="227" t="s">
        <v>19</v>
      </c>
      <c r="F156" s="228" t="s">
        <v>775</v>
      </c>
      <c r="G156" s="226"/>
      <c r="H156" s="229">
        <v>6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148</v>
      </c>
      <c r="AU156" s="235" t="s">
        <v>84</v>
      </c>
      <c r="AV156" s="13" t="s">
        <v>84</v>
      </c>
      <c r="AW156" s="13" t="s">
        <v>35</v>
      </c>
      <c r="AX156" s="13" t="s">
        <v>82</v>
      </c>
      <c r="AY156" s="235" t="s">
        <v>136</v>
      </c>
    </row>
    <row r="157" s="2" customFormat="1" ht="16.5" customHeight="1">
      <c r="A157" s="39"/>
      <c r="B157" s="40"/>
      <c r="C157" s="205" t="s">
        <v>448</v>
      </c>
      <c r="D157" s="205" t="s">
        <v>137</v>
      </c>
      <c r="E157" s="206" t="s">
        <v>579</v>
      </c>
      <c r="F157" s="207" t="s">
        <v>580</v>
      </c>
      <c r="G157" s="208" t="s">
        <v>185</v>
      </c>
      <c r="H157" s="209">
        <v>511.51999999999998</v>
      </c>
      <c r="I157" s="210"/>
      <c r="J157" s="211">
        <f>ROUND(I157*H157,2)</f>
        <v>0</v>
      </c>
      <c r="K157" s="207" t="s">
        <v>141</v>
      </c>
      <c r="L157" s="45"/>
      <c r="M157" s="212" t="s">
        <v>19</v>
      </c>
      <c r="N157" s="213" t="s">
        <v>45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142</v>
      </c>
      <c r="AT157" s="216" t="s">
        <v>137</v>
      </c>
      <c r="AU157" s="216" t="s">
        <v>84</v>
      </c>
      <c r="AY157" s="18" t="s">
        <v>136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82</v>
      </c>
      <c r="BK157" s="217">
        <f>ROUND(I157*H157,2)</f>
        <v>0</v>
      </c>
      <c r="BL157" s="18" t="s">
        <v>142</v>
      </c>
      <c r="BM157" s="216" t="s">
        <v>797</v>
      </c>
    </row>
    <row r="158" s="2" customFormat="1">
      <c r="A158" s="39"/>
      <c r="B158" s="40"/>
      <c r="C158" s="41"/>
      <c r="D158" s="218" t="s">
        <v>144</v>
      </c>
      <c r="E158" s="41"/>
      <c r="F158" s="219" t="s">
        <v>582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144</v>
      </c>
      <c r="AU158" s="18" t="s">
        <v>84</v>
      </c>
    </row>
    <row r="159" s="13" customFormat="1">
      <c r="A159" s="13"/>
      <c r="B159" s="225"/>
      <c r="C159" s="226"/>
      <c r="D159" s="223" t="s">
        <v>148</v>
      </c>
      <c r="E159" s="227" t="s">
        <v>19</v>
      </c>
      <c r="F159" s="228" t="s">
        <v>777</v>
      </c>
      <c r="G159" s="226"/>
      <c r="H159" s="229">
        <v>396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148</v>
      </c>
      <c r="AU159" s="235" t="s">
        <v>84</v>
      </c>
      <c r="AV159" s="13" t="s">
        <v>84</v>
      </c>
      <c r="AW159" s="13" t="s">
        <v>35</v>
      </c>
      <c r="AX159" s="13" t="s">
        <v>74</v>
      </c>
      <c r="AY159" s="235" t="s">
        <v>136</v>
      </c>
    </row>
    <row r="160" s="13" customFormat="1">
      <c r="A160" s="13"/>
      <c r="B160" s="225"/>
      <c r="C160" s="226"/>
      <c r="D160" s="223" t="s">
        <v>148</v>
      </c>
      <c r="E160" s="227" t="s">
        <v>19</v>
      </c>
      <c r="F160" s="228" t="s">
        <v>778</v>
      </c>
      <c r="G160" s="226"/>
      <c r="H160" s="229">
        <v>115.52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148</v>
      </c>
      <c r="AU160" s="235" t="s">
        <v>84</v>
      </c>
      <c r="AV160" s="13" t="s">
        <v>84</v>
      </c>
      <c r="AW160" s="13" t="s">
        <v>35</v>
      </c>
      <c r="AX160" s="13" t="s">
        <v>74</v>
      </c>
      <c r="AY160" s="235" t="s">
        <v>136</v>
      </c>
    </row>
    <row r="161" s="14" customFormat="1">
      <c r="A161" s="14"/>
      <c r="B161" s="236"/>
      <c r="C161" s="237"/>
      <c r="D161" s="223" t="s">
        <v>148</v>
      </c>
      <c r="E161" s="238" t="s">
        <v>19</v>
      </c>
      <c r="F161" s="239" t="s">
        <v>162</v>
      </c>
      <c r="G161" s="237"/>
      <c r="H161" s="240">
        <v>511.51999999999998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148</v>
      </c>
      <c r="AU161" s="246" t="s">
        <v>84</v>
      </c>
      <c r="AV161" s="14" t="s">
        <v>142</v>
      </c>
      <c r="AW161" s="14" t="s">
        <v>35</v>
      </c>
      <c r="AX161" s="14" t="s">
        <v>82</v>
      </c>
      <c r="AY161" s="246" t="s">
        <v>136</v>
      </c>
    </row>
    <row r="162" s="2" customFormat="1" ht="16.5" customHeight="1">
      <c r="A162" s="39"/>
      <c r="B162" s="40"/>
      <c r="C162" s="205" t="s">
        <v>454</v>
      </c>
      <c r="D162" s="205" t="s">
        <v>137</v>
      </c>
      <c r="E162" s="206" t="s">
        <v>585</v>
      </c>
      <c r="F162" s="207" t="s">
        <v>586</v>
      </c>
      <c r="G162" s="208" t="s">
        <v>185</v>
      </c>
      <c r="H162" s="209">
        <v>511.51999999999998</v>
      </c>
      <c r="I162" s="210"/>
      <c r="J162" s="211">
        <f>ROUND(I162*H162,2)</f>
        <v>0</v>
      </c>
      <c r="K162" s="207" t="s">
        <v>141</v>
      </c>
      <c r="L162" s="45"/>
      <c r="M162" s="212" t="s">
        <v>19</v>
      </c>
      <c r="N162" s="213" t="s">
        <v>45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142</v>
      </c>
      <c r="AT162" s="216" t="s">
        <v>137</v>
      </c>
      <c r="AU162" s="216" t="s">
        <v>84</v>
      </c>
      <c r="AY162" s="18" t="s">
        <v>136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82</v>
      </c>
      <c r="BK162" s="217">
        <f>ROUND(I162*H162,2)</f>
        <v>0</v>
      </c>
      <c r="BL162" s="18" t="s">
        <v>142</v>
      </c>
      <c r="BM162" s="216" t="s">
        <v>798</v>
      </c>
    </row>
    <row r="163" s="2" customFormat="1">
      <c r="A163" s="39"/>
      <c r="B163" s="40"/>
      <c r="C163" s="41"/>
      <c r="D163" s="218" t="s">
        <v>144</v>
      </c>
      <c r="E163" s="41"/>
      <c r="F163" s="219" t="s">
        <v>588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144</v>
      </c>
      <c r="AU163" s="18" t="s">
        <v>84</v>
      </c>
    </row>
    <row r="164" s="2" customFormat="1" ht="16.5" customHeight="1">
      <c r="A164" s="39"/>
      <c r="B164" s="40"/>
      <c r="C164" s="205" t="s">
        <v>461</v>
      </c>
      <c r="D164" s="205" t="s">
        <v>137</v>
      </c>
      <c r="E164" s="206" t="s">
        <v>589</v>
      </c>
      <c r="F164" s="207" t="s">
        <v>590</v>
      </c>
      <c r="G164" s="208" t="s">
        <v>185</v>
      </c>
      <c r="H164" s="209">
        <v>1534.56</v>
      </c>
      <c r="I164" s="210"/>
      <c r="J164" s="211">
        <f>ROUND(I164*H164,2)</f>
        <v>0</v>
      </c>
      <c r="K164" s="207" t="s">
        <v>141</v>
      </c>
      <c r="L164" s="45"/>
      <c r="M164" s="212" t="s">
        <v>19</v>
      </c>
      <c r="N164" s="213" t="s">
        <v>45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142</v>
      </c>
      <c r="AT164" s="216" t="s">
        <v>137</v>
      </c>
      <c r="AU164" s="216" t="s">
        <v>84</v>
      </c>
      <c r="AY164" s="18" t="s">
        <v>136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82</v>
      </c>
      <c r="BK164" s="217">
        <f>ROUND(I164*H164,2)</f>
        <v>0</v>
      </c>
      <c r="BL164" s="18" t="s">
        <v>142</v>
      </c>
      <c r="BM164" s="216" t="s">
        <v>799</v>
      </c>
    </row>
    <row r="165" s="2" customFormat="1">
      <c r="A165" s="39"/>
      <c r="B165" s="40"/>
      <c r="C165" s="41"/>
      <c r="D165" s="218" t="s">
        <v>144</v>
      </c>
      <c r="E165" s="41"/>
      <c r="F165" s="219" t="s">
        <v>592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144</v>
      </c>
      <c r="AU165" s="18" t="s">
        <v>84</v>
      </c>
    </row>
    <row r="166" s="13" customFormat="1">
      <c r="A166" s="13"/>
      <c r="B166" s="225"/>
      <c r="C166" s="226"/>
      <c r="D166" s="223" t="s">
        <v>148</v>
      </c>
      <c r="E166" s="227" t="s">
        <v>19</v>
      </c>
      <c r="F166" s="228" t="s">
        <v>781</v>
      </c>
      <c r="G166" s="226"/>
      <c r="H166" s="229">
        <v>1534.56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148</v>
      </c>
      <c r="AU166" s="235" t="s">
        <v>84</v>
      </c>
      <c r="AV166" s="13" t="s">
        <v>84</v>
      </c>
      <c r="AW166" s="13" t="s">
        <v>35</v>
      </c>
      <c r="AX166" s="13" t="s">
        <v>82</v>
      </c>
      <c r="AY166" s="235" t="s">
        <v>136</v>
      </c>
    </row>
    <row r="167" s="2" customFormat="1" ht="16.5" customHeight="1">
      <c r="A167" s="39"/>
      <c r="B167" s="40"/>
      <c r="C167" s="250" t="s">
        <v>467</v>
      </c>
      <c r="D167" s="250" t="s">
        <v>358</v>
      </c>
      <c r="E167" s="251" t="s">
        <v>594</v>
      </c>
      <c r="F167" s="252" t="s">
        <v>595</v>
      </c>
      <c r="G167" s="253" t="s">
        <v>185</v>
      </c>
      <c r="H167" s="254">
        <v>511.51999999999998</v>
      </c>
      <c r="I167" s="255"/>
      <c r="J167" s="256">
        <f>ROUND(I167*H167,2)</f>
        <v>0</v>
      </c>
      <c r="K167" s="252" t="s">
        <v>141</v>
      </c>
      <c r="L167" s="257"/>
      <c r="M167" s="258" t="s">
        <v>19</v>
      </c>
      <c r="N167" s="259" t="s">
        <v>45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190</v>
      </c>
      <c r="AT167" s="216" t="s">
        <v>358</v>
      </c>
      <c r="AU167" s="216" t="s">
        <v>84</v>
      </c>
      <c r="AY167" s="18" t="s">
        <v>136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82</v>
      </c>
      <c r="BK167" s="217">
        <f>ROUND(I167*H167,2)</f>
        <v>0</v>
      </c>
      <c r="BL167" s="18" t="s">
        <v>142</v>
      </c>
      <c r="BM167" s="216" t="s">
        <v>800</v>
      </c>
    </row>
    <row r="168" s="2" customFormat="1" ht="16.5" customHeight="1">
      <c r="A168" s="39"/>
      <c r="B168" s="40"/>
      <c r="C168" s="205" t="s">
        <v>471</v>
      </c>
      <c r="D168" s="205" t="s">
        <v>137</v>
      </c>
      <c r="E168" s="206" t="s">
        <v>597</v>
      </c>
      <c r="F168" s="207" t="s">
        <v>598</v>
      </c>
      <c r="G168" s="208" t="s">
        <v>464</v>
      </c>
      <c r="H168" s="209">
        <v>41364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45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142</v>
      </c>
      <c r="AT168" s="216" t="s">
        <v>137</v>
      </c>
      <c r="AU168" s="216" t="s">
        <v>84</v>
      </c>
      <c r="AY168" s="18" t="s">
        <v>136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82</v>
      </c>
      <c r="BK168" s="217">
        <f>ROUND(I168*H168,2)</f>
        <v>0</v>
      </c>
      <c r="BL168" s="18" t="s">
        <v>142</v>
      </c>
      <c r="BM168" s="216" t="s">
        <v>801</v>
      </c>
    </row>
    <row r="169" s="2" customFormat="1">
      <c r="A169" s="39"/>
      <c r="B169" s="40"/>
      <c r="C169" s="41"/>
      <c r="D169" s="223" t="s">
        <v>146</v>
      </c>
      <c r="E169" s="41"/>
      <c r="F169" s="224" t="s">
        <v>600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84</v>
      </c>
    </row>
    <row r="170" s="13" customFormat="1">
      <c r="A170" s="13"/>
      <c r="B170" s="225"/>
      <c r="C170" s="226"/>
      <c r="D170" s="223" t="s">
        <v>148</v>
      </c>
      <c r="E170" s="227" t="s">
        <v>19</v>
      </c>
      <c r="F170" s="228" t="s">
        <v>784</v>
      </c>
      <c r="G170" s="226"/>
      <c r="H170" s="229">
        <v>41364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148</v>
      </c>
      <c r="AU170" s="235" t="s">
        <v>84</v>
      </c>
      <c r="AV170" s="13" t="s">
        <v>84</v>
      </c>
      <c r="AW170" s="13" t="s">
        <v>35</v>
      </c>
      <c r="AX170" s="13" t="s">
        <v>82</v>
      </c>
      <c r="AY170" s="235" t="s">
        <v>136</v>
      </c>
    </row>
    <row r="171" s="2" customFormat="1" ht="21.75" customHeight="1">
      <c r="A171" s="39"/>
      <c r="B171" s="40"/>
      <c r="C171" s="205" t="s">
        <v>477</v>
      </c>
      <c r="D171" s="205" t="s">
        <v>137</v>
      </c>
      <c r="E171" s="206" t="s">
        <v>653</v>
      </c>
      <c r="F171" s="207" t="s">
        <v>654</v>
      </c>
      <c r="G171" s="208" t="s">
        <v>301</v>
      </c>
      <c r="H171" s="209">
        <v>3</v>
      </c>
      <c r="I171" s="210"/>
      <c r="J171" s="211">
        <f>ROUND(I171*H171,2)</f>
        <v>0</v>
      </c>
      <c r="K171" s="207" t="s">
        <v>141</v>
      </c>
      <c r="L171" s="45"/>
      <c r="M171" s="212" t="s">
        <v>19</v>
      </c>
      <c r="N171" s="213" t="s">
        <v>45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142</v>
      </c>
      <c r="AT171" s="216" t="s">
        <v>137</v>
      </c>
      <c r="AU171" s="216" t="s">
        <v>84</v>
      </c>
      <c r="AY171" s="18" t="s">
        <v>136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82</v>
      </c>
      <c r="BK171" s="217">
        <f>ROUND(I171*H171,2)</f>
        <v>0</v>
      </c>
      <c r="BL171" s="18" t="s">
        <v>142</v>
      </c>
      <c r="BM171" s="216" t="s">
        <v>802</v>
      </c>
    </row>
    <row r="172" s="2" customFormat="1">
      <c r="A172" s="39"/>
      <c r="B172" s="40"/>
      <c r="C172" s="41"/>
      <c r="D172" s="218" t="s">
        <v>144</v>
      </c>
      <c r="E172" s="41"/>
      <c r="F172" s="219" t="s">
        <v>656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144</v>
      </c>
      <c r="AU172" s="18" t="s">
        <v>84</v>
      </c>
    </row>
    <row r="173" s="2" customFormat="1" ht="16.5" customHeight="1">
      <c r="A173" s="39"/>
      <c r="B173" s="40"/>
      <c r="C173" s="205" t="s">
        <v>482</v>
      </c>
      <c r="D173" s="205" t="s">
        <v>137</v>
      </c>
      <c r="E173" s="206" t="s">
        <v>521</v>
      </c>
      <c r="F173" s="207" t="s">
        <v>522</v>
      </c>
      <c r="G173" s="208" t="s">
        <v>152</v>
      </c>
      <c r="H173" s="209">
        <v>122.18000000000001</v>
      </c>
      <c r="I173" s="210"/>
      <c r="J173" s="211">
        <f>ROUND(I173*H173,2)</f>
        <v>0</v>
      </c>
      <c r="K173" s="207" t="s">
        <v>141</v>
      </c>
      <c r="L173" s="45"/>
      <c r="M173" s="212" t="s">
        <v>19</v>
      </c>
      <c r="N173" s="213" t="s">
        <v>45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142</v>
      </c>
      <c r="AT173" s="216" t="s">
        <v>137</v>
      </c>
      <c r="AU173" s="216" t="s">
        <v>84</v>
      </c>
      <c r="AY173" s="18" t="s">
        <v>136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82</v>
      </c>
      <c r="BK173" s="217">
        <f>ROUND(I173*H173,2)</f>
        <v>0</v>
      </c>
      <c r="BL173" s="18" t="s">
        <v>142</v>
      </c>
      <c r="BM173" s="216" t="s">
        <v>803</v>
      </c>
    </row>
    <row r="174" s="2" customFormat="1">
      <c r="A174" s="39"/>
      <c r="B174" s="40"/>
      <c r="C174" s="41"/>
      <c r="D174" s="218" t="s">
        <v>144</v>
      </c>
      <c r="E174" s="41"/>
      <c r="F174" s="219" t="s">
        <v>524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144</v>
      </c>
      <c r="AU174" s="18" t="s">
        <v>84</v>
      </c>
    </row>
    <row r="175" s="12" customFormat="1" ht="22.8" customHeight="1">
      <c r="A175" s="12"/>
      <c r="B175" s="189"/>
      <c r="C175" s="190"/>
      <c r="D175" s="191" t="s">
        <v>73</v>
      </c>
      <c r="E175" s="203" t="s">
        <v>622</v>
      </c>
      <c r="F175" s="203" t="s">
        <v>804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SUM(P176:P219)</f>
        <v>0</v>
      </c>
      <c r="Q175" s="197"/>
      <c r="R175" s="198">
        <f>SUM(R176:R219)</f>
        <v>40.726500000000001</v>
      </c>
      <c r="S175" s="197"/>
      <c r="T175" s="199">
        <f>SUM(T176:T219)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82</v>
      </c>
      <c r="AT175" s="201" t="s">
        <v>73</v>
      </c>
      <c r="AU175" s="201" t="s">
        <v>82</v>
      </c>
      <c r="AY175" s="200" t="s">
        <v>136</v>
      </c>
      <c r="BK175" s="202">
        <f>SUM(BK176:BK219)</f>
        <v>0</v>
      </c>
    </row>
    <row r="176" s="2" customFormat="1" ht="21.75" customHeight="1">
      <c r="A176" s="39"/>
      <c r="B176" s="40"/>
      <c r="C176" s="205" t="s">
        <v>487</v>
      </c>
      <c r="D176" s="205" t="s">
        <v>137</v>
      </c>
      <c r="E176" s="206" t="s">
        <v>531</v>
      </c>
      <c r="F176" s="207" t="s">
        <v>532</v>
      </c>
      <c r="G176" s="208" t="s">
        <v>140</v>
      </c>
      <c r="H176" s="209">
        <v>9969</v>
      </c>
      <c r="I176" s="210"/>
      <c r="J176" s="211">
        <f>ROUND(I176*H176,2)</f>
        <v>0</v>
      </c>
      <c r="K176" s="207" t="s">
        <v>141</v>
      </c>
      <c r="L176" s="45"/>
      <c r="M176" s="212" t="s">
        <v>19</v>
      </c>
      <c r="N176" s="213" t="s">
        <v>45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142</v>
      </c>
      <c r="AT176" s="216" t="s">
        <v>137</v>
      </c>
      <c r="AU176" s="216" t="s">
        <v>84</v>
      </c>
      <c r="AY176" s="18" t="s">
        <v>136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82</v>
      </c>
      <c r="BK176" s="217">
        <f>ROUND(I176*H176,2)</f>
        <v>0</v>
      </c>
      <c r="BL176" s="18" t="s">
        <v>142</v>
      </c>
      <c r="BM176" s="216" t="s">
        <v>805</v>
      </c>
    </row>
    <row r="177" s="2" customFormat="1">
      <c r="A177" s="39"/>
      <c r="B177" s="40"/>
      <c r="C177" s="41"/>
      <c r="D177" s="218" t="s">
        <v>144</v>
      </c>
      <c r="E177" s="41"/>
      <c r="F177" s="219" t="s">
        <v>534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144</v>
      </c>
      <c r="AU177" s="18" t="s">
        <v>84</v>
      </c>
    </row>
    <row r="178" s="2" customFormat="1">
      <c r="A178" s="39"/>
      <c r="B178" s="40"/>
      <c r="C178" s="41"/>
      <c r="D178" s="223" t="s">
        <v>146</v>
      </c>
      <c r="E178" s="41"/>
      <c r="F178" s="224" t="s">
        <v>757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146</v>
      </c>
      <c r="AU178" s="18" t="s">
        <v>84</v>
      </c>
    </row>
    <row r="179" s="13" customFormat="1">
      <c r="A179" s="13"/>
      <c r="B179" s="225"/>
      <c r="C179" s="226"/>
      <c r="D179" s="223" t="s">
        <v>148</v>
      </c>
      <c r="E179" s="227" t="s">
        <v>19</v>
      </c>
      <c r="F179" s="228" t="s">
        <v>758</v>
      </c>
      <c r="G179" s="226"/>
      <c r="H179" s="229">
        <v>9969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148</v>
      </c>
      <c r="AU179" s="235" t="s">
        <v>84</v>
      </c>
      <c r="AV179" s="13" t="s">
        <v>84</v>
      </c>
      <c r="AW179" s="13" t="s">
        <v>35</v>
      </c>
      <c r="AX179" s="13" t="s">
        <v>82</v>
      </c>
      <c r="AY179" s="235" t="s">
        <v>136</v>
      </c>
    </row>
    <row r="180" s="2" customFormat="1" ht="16.5" customHeight="1">
      <c r="A180" s="39"/>
      <c r="B180" s="40"/>
      <c r="C180" s="205" t="s">
        <v>496</v>
      </c>
      <c r="D180" s="205" t="s">
        <v>137</v>
      </c>
      <c r="E180" s="206" t="s">
        <v>537</v>
      </c>
      <c r="F180" s="207" t="s">
        <v>538</v>
      </c>
      <c r="G180" s="208" t="s">
        <v>341</v>
      </c>
      <c r="H180" s="209">
        <v>5.3250000000000002</v>
      </c>
      <c r="I180" s="210"/>
      <c r="J180" s="211">
        <f>ROUND(I180*H180,2)</f>
        <v>0</v>
      </c>
      <c r="K180" s="207" t="s">
        <v>141</v>
      </c>
      <c r="L180" s="45"/>
      <c r="M180" s="212" t="s">
        <v>19</v>
      </c>
      <c r="N180" s="213" t="s">
        <v>45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142</v>
      </c>
      <c r="AT180" s="216" t="s">
        <v>137</v>
      </c>
      <c r="AU180" s="216" t="s">
        <v>84</v>
      </c>
      <c r="AY180" s="18" t="s">
        <v>136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82</v>
      </c>
      <c r="BK180" s="217">
        <f>ROUND(I180*H180,2)</f>
        <v>0</v>
      </c>
      <c r="BL180" s="18" t="s">
        <v>142</v>
      </c>
      <c r="BM180" s="216" t="s">
        <v>806</v>
      </c>
    </row>
    <row r="181" s="2" customFormat="1">
      <c r="A181" s="39"/>
      <c r="B181" s="40"/>
      <c r="C181" s="41"/>
      <c r="D181" s="218" t="s">
        <v>144</v>
      </c>
      <c r="E181" s="41"/>
      <c r="F181" s="219" t="s">
        <v>540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144</v>
      </c>
      <c r="AU181" s="18" t="s">
        <v>84</v>
      </c>
    </row>
    <row r="182" s="2" customFormat="1">
      <c r="A182" s="39"/>
      <c r="B182" s="40"/>
      <c r="C182" s="41"/>
      <c r="D182" s="223" t="s">
        <v>146</v>
      </c>
      <c r="E182" s="41"/>
      <c r="F182" s="224" t="s">
        <v>760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146</v>
      </c>
      <c r="AU182" s="18" t="s">
        <v>84</v>
      </c>
    </row>
    <row r="183" s="13" customFormat="1">
      <c r="A183" s="13"/>
      <c r="B183" s="225"/>
      <c r="C183" s="226"/>
      <c r="D183" s="223" t="s">
        <v>148</v>
      </c>
      <c r="E183" s="227" t="s">
        <v>19</v>
      </c>
      <c r="F183" s="228" t="s">
        <v>761</v>
      </c>
      <c r="G183" s="226"/>
      <c r="H183" s="229">
        <v>5.3250000000000002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148</v>
      </c>
      <c r="AU183" s="235" t="s">
        <v>84</v>
      </c>
      <c r="AV183" s="13" t="s">
        <v>84</v>
      </c>
      <c r="AW183" s="13" t="s">
        <v>35</v>
      </c>
      <c r="AX183" s="13" t="s">
        <v>82</v>
      </c>
      <c r="AY183" s="235" t="s">
        <v>136</v>
      </c>
    </row>
    <row r="184" s="2" customFormat="1" ht="16.5" customHeight="1">
      <c r="A184" s="39"/>
      <c r="B184" s="40"/>
      <c r="C184" s="205" t="s">
        <v>503</v>
      </c>
      <c r="D184" s="205" t="s">
        <v>137</v>
      </c>
      <c r="E184" s="206" t="s">
        <v>550</v>
      </c>
      <c r="F184" s="207" t="s">
        <v>762</v>
      </c>
      <c r="G184" s="208" t="s">
        <v>301</v>
      </c>
      <c r="H184" s="209">
        <v>124</v>
      </c>
      <c r="I184" s="210"/>
      <c r="J184" s="211">
        <f>ROUND(I184*H184,2)</f>
        <v>0</v>
      </c>
      <c r="K184" s="207" t="s">
        <v>19</v>
      </c>
      <c r="L184" s="45"/>
      <c r="M184" s="212" t="s">
        <v>19</v>
      </c>
      <c r="N184" s="213" t="s">
        <v>45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142</v>
      </c>
      <c r="AT184" s="216" t="s">
        <v>137</v>
      </c>
      <c r="AU184" s="216" t="s">
        <v>84</v>
      </c>
      <c r="AY184" s="18" t="s">
        <v>136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82</v>
      </c>
      <c r="BK184" s="217">
        <f>ROUND(I184*H184,2)</f>
        <v>0</v>
      </c>
      <c r="BL184" s="18" t="s">
        <v>142</v>
      </c>
      <c r="BM184" s="216" t="s">
        <v>807</v>
      </c>
    </row>
    <row r="185" s="2" customFormat="1" ht="16.5" customHeight="1">
      <c r="A185" s="39"/>
      <c r="B185" s="40"/>
      <c r="C185" s="250" t="s">
        <v>508</v>
      </c>
      <c r="D185" s="250" t="s">
        <v>358</v>
      </c>
      <c r="E185" s="251" t="s">
        <v>383</v>
      </c>
      <c r="F185" s="252" t="s">
        <v>384</v>
      </c>
      <c r="G185" s="253" t="s">
        <v>301</v>
      </c>
      <c r="H185" s="254">
        <v>124</v>
      </c>
      <c r="I185" s="255"/>
      <c r="J185" s="256">
        <f>ROUND(I185*H185,2)</f>
        <v>0</v>
      </c>
      <c r="K185" s="252" t="s">
        <v>19</v>
      </c>
      <c r="L185" s="257"/>
      <c r="M185" s="258" t="s">
        <v>19</v>
      </c>
      <c r="N185" s="259" t="s">
        <v>45</v>
      </c>
      <c r="O185" s="85"/>
      <c r="P185" s="214">
        <f>O185*H185</f>
        <v>0</v>
      </c>
      <c r="Q185" s="214">
        <v>0.0050000000000000001</v>
      </c>
      <c r="R185" s="214">
        <f>Q185*H185</f>
        <v>0.62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190</v>
      </c>
      <c r="AT185" s="216" t="s">
        <v>358</v>
      </c>
      <c r="AU185" s="216" t="s">
        <v>84</v>
      </c>
      <c r="AY185" s="18" t="s">
        <v>136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82</v>
      </c>
      <c r="BK185" s="217">
        <f>ROUND(I185*H185,2)</f>
        <v>0</v>
      </c>
      <c r="BL185" s="18" t="s">
        <v>142</v>
      </c>
      <c r="BM185" s="216" t="s">
        <v>808</v>
      </c>
    </row>
    <row r="186" s="13" customFormat="1">
      <c r="A186" s="13"/>
      <c r="B186" s="225"/>
      <c r="C186" s="226"/>
      <c r="D186" s="223" t="s">
        <v>148</v>
      </c>
      <c r="E186" s="227" t="s">
        <v>19</v>
      </c>
      <c r="F186" s="228" t="s">
        <v>765</v>
      </c>
      <c r="G186" s="226"/>
      <c r="H186" s="229">
        <v>124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148</v>
      </c>
      <c r="AU186" s="235" t="s">
        <v>84</v>
      </c>
      <c r="AV186" s="13" t="s">
        <v>84</v>
      </c>
      <c r="AW186" s="13" t="s">
        <v>35</v>
      </c>
      <c r="AX186" s="13" t="s">
        <v>82</v>
      </c>
      <c r="AY186" s="235" t="s">
        <v>136</v>
      </c>
    </row>
    <row r="187" s="2" customFormat="1" ht="16.5" customHeight="1">
      <c r="A187" s="39"/>
      <c r="B187" s="40"/>
      <c r="C187" s="205" t="s">
        <v>513</v>
      </c>
      <c r="D187" s="205" t="s">
        <v>137</v>
      </c>
      <c r="E187" s="206" t="s">
        <v>561</v>
      </c>
      <c r="F187" s="207" t="s">
        <v>562</v>
      </c>
      <c r="G187" s="208" t="s">
        <v>301</v>
      </c>
      <c r="H187" s="209">
        <v>72</v>
      </c>
      <c r="I187" s="210"/>
      <c r="J187" s="211">
        <f>ROUND(I187*H187,2)</f>
        <v>0</v>
      </c>
      <c r="K187" s="207" t="s">
        <v>19</v>
      </c>
      <c r="L187" s="45"/>
      <c r="M187" s="212" t="s">
        <v>19</v>
      </c>
      <c r="N187" s="213" t="s">
        <v>45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142</v>
      </c>
      <c r="AT187" s="216" t="s">
        <v>137</v>
      </c>
      <c r="AU187" s="216" t="s">
        <v>84</v>
      </c>
      <c r="AY187" s="18" t="s">
        <v>136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82</v>
      </c>
      <c r="BK187" s="217">
        <f>ROUND(I187*H187,2)</f>
        <v>0</v>
      </c>
      <c r="BL187" s="18" t="s">
        <v>142</v>
      </c>
      <c r="BM187" s="216" t="s">
        <v>809</v>
      </c>
    </row>
    <row r="188" s="2" customFormat="1" ht="16.5" customHeight="1">
      <c r="A188" s="39"/>
      <c r="B188" s="40"/>
      <c r="C188" s="250" t="s">
        <v>520</v>
      </c>
      <c r="D188" s="250" t="s">
        <v>358</v>
      </c>
      <c r="E188" s="251" t="s">
        <v>359</v>
      </c>
      <c r="F188" s="252" t="s">
        <v>360</v>
      </c>
      <c r="G188" s="253" t="s">
        <v>301</v>
      </c>
      <c r="H188" s="254">
        <v>72</v>
      </c>
      <c r="I188" s="255"/>
      <c r="J188" s="256">
        <f>ROUND(I188*H188,2)</f>
        <v>0</v>
      </c>
      <c r="K188" s="252" t="s">
        <v>19</v>
      </c>
      <c r="L188" s="257"/>
      <c r="M188" s="258" t="s">
        <v>19</v>
      </c>
      <c r="N188" s="259" t="s">
        <v>45</v>
      </c>
      <c r="O188" s="85"/>
      <c r="P188" s="214">
        <f>O188*H188</f>
        <v>0</v>
      </c>
      <c r="Q188" s="214">
        <v>0.002</v>
      </c>
      <c r="R188" s="214">
        <f>Q188*H188</f>
        <v>0.14400000000000002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190</v>
      </c>
      <c r="AT188" s="216" t="s">
        <v>358</v>
      </c>
      <c r="AU188" s="216" t="s">
        <v>84</v>
      </c>
      <c r="AY188" s="18" t="s">
        <v>136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82</v>
      </c>
      <c r="BK188" s="217">
        <f>ROUND(I188*H188,2)</f>
        <v>0</v>
      </c>
      <c r="BL188" s="18" t="s">
        <v>142</v>
      </c>
      <c r="BM188" s="216" t="s">
        <v>810</v>
      </c>
    </row>
    <row r="189" s="13" customFormat="1">
      <c r="A189" s="13"/>
      <c r="B189" s="225"/>
      <c r="C189" s="226"/>
      <c r="D189" s="223" t="s">
        <v>148</v>
      </c>
      <c r="E189" s="227" t="s">
        <v>19</v>
      </c>
      <c r="F189" s="228" t="s">
        <v>567</v>
      </c>
      <c r="G189" s="226"/>
      <c r="H189" s="229">
        <v>72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148</v>
      </c>
      <c r="AU189" s="235" t="s">
        <v>84</v>
      </c>
      <c r="AV189" s="13" t="s">
        <v>84</v>
      </c>
      <c r="AW189" s="13" t="s">
        <v>35</v>
      </c>
      <c r="AX189" s="13" t="s">
        <v>82</v>
      </c>
      <c r="AY189" s="235" t="s">
        <v>136</v>
      </c>
    </row>
    <row r="190" s="2" customFormat="1" ht="16.5" customHeight="1">
      <c r="A190" s="39"/>
      <c r="B190" s="40"/>
      <c r="C190" s="205" t="s">
        <v>628</v>
      </c>
      <c r="D190" s="205" t="s">
        <v>137</v>
      </c>
      <c r="E190" s="206" t="s">
        <v>449</v>
      </c>
      <c r="F190" s="207" t="s">
        <v>450</v>
      </c>
      <c r="G190" s="208" t="s">
        <v>140</v>
      </c>
      <c r="H190" s="209">
        <v>3197</v>
      </c>
      <c r="I190" s="210"/>
      <c r="J190" s="211">
        <f>ROUND(I190*H190,2)</f>
        <v>0</v>
      </c>
      <c r="K190" s="207" t="s">
        <v>141</v>
      </c>
      <c r="L190" s="45"/>
      <c r="M190" s="212" t="s">
        <v>19</v>
      </c>
      <c r="N190" s="213" t="s">
        <v>45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142</v>
      </c>
      <c r="AT190" s="216" t="s">
        <v>137</v>
      </c>
      <c r="AU190" s="216" t="s">
        <v>84</v>
      </c>
      <c r="AY190" s="18" t="s">
        <v>136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82</v>
      </c>
      <c r="BK190" s="217">
        <f>ROUND(I190*H190,2)</f>
        <v>0</v>
      </c>
      <c r="BL190" s="18" t="s">
        <v>142</v>
      </c>
      <c r="BM190" s="216" t="s">
        <v>811</v>
      </c>
    </row>
    <row r="191" s="2" customFormat="1">
      <c r="A191" s="39"/>
      <c r="B191" s="40"/>
      <c r="C191" s="41"/>
      <c r="D191" s="218" t="s">
        <v>144</v>
      </c>
      <c r="E191" s="41"/>
      <c r="F191" s="219" t="s">
        <v>452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144</v>
      </c>
      <c r="AU191" s="18" t="s">
        <v>84</v>
      </c>
    </row>
    <row r="192" s="2" customFormat="1">
      <c r="A192" s="39"/>
      <c r="B192" s="40"/>
      <c r="C192" s="41"/>
      <c r="D192" s="223" t="s">
        <v>146</v>
      </c>
      <c r="E192" s="41"/>
      <c r="F192" s="224" t="s">
        <v>569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146</v>
      </c>
      <c r="AU192" s="18" t="s">
        <v>84</v>
      </c>
    </row>
    <row r="193" s="13" customFormat="1">
      <c r="A193" s="13"/>
      <c r="B193" s="225"/>
      <c r="C193" s="226"/>
      <c r="D193" s="223" t="s">
        <v>148</v>
      </c>
      <c r="E193" s="227" t="s">
        <v>19</v>
      </c>
      <c r="F193" s="228" t="s">
        <v>769</v>
      </c>
      <c r="G193" s="226"/>
      <c r="H193" s="229">
        <v>3197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148</v>
      </c>
      <c r="AU193" s="235" t="s">
        <v>84</v>
      </c>
      <c r="AV193" s="13" t="s">
        <v>84</v>
      </c>
      <c r="AW193" s="13" t="s">
        <v>35</v>
      </c>
      <c r="AX193" s="13" t="s">
        <v>82</v>
      </c>
      <c r="AY193" s="235" t="s">
        <v>136</v>
      </c>
    </row>
    <row r="194" s="2" customFormat="1" ht="16.5" customHeight="1">
      <c r="A194" s="39"/>
      <c r="B194" s="40"/>
      <c r="C194" s="250" t="s">
        <v>630</v>
      </c>
      <c r="D194" s="250" t="s">
        <v>358</v>
      </c>
      <c r="E194" s="251" t="s">
        <v>455</v>
      </c>
      <c r="F194" s="252" t="s">
        <v>456</v>
      </c>
      <c r="G194" s="253" t="s">
        <v>185</v>
      </c>
      <c r="H194" s="254">
        <v>159.84999999999999</v>
      </c>
      <c r="I194" s="255"/>
      <c r="J194" s="256">
        <f>ROUND(I194*H194,2)</f>
        <v>0</v>
      </c>
      <c r="K194" s="252" t="s">
        <v>19</v>
      </c>
      <c r="L194" s="257"/>
      <c r="M194" s="258" t="s">
        <v>19</v>
      </c>
      <c r="N194" s="259" t="s">
        <v>45</v>
      </c>
      <c r="O194" s="85"/>
      <c r="P194" s="214">
        <f>O194*H194</f>
        <v>0</v>
      </c>
      <c r="Q194" s="214">
        <v>0.25</v>
      </c>
      <c r="R194" s="214">
        <f>Q194*H194</f>
        <v>39.962499999999999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190</v>
      </c>
      <c r="AT194" s="216" t="s">
        <v>358</v>
      </c>
      <c r="AU194" s="216" t="s">
        <v>84</v>
      </c>
      <c r="AY194" s="18" t="s">
        <v>136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82</v>
      </c>
      <c r="BK194" s="217">
        <f>ROUND(I194*H194,2)</f>
        <v>0</v>
      </c>
      <c r="BL194" s="18" t="s">
        <v>142</v>
      </c>
      <c r="BM194" s="216" t="s">
        <v>812</v>
      </c>
    </row>
    <row r="195" s="13" customFormat="1">
      <c r="A195" s="13"/>
      <c r="B195" s="225"/>
      <c r="C195" s="226"/>
      <c r="D195" s="223" t="s">
        <v>148</v>
      </c>
      <c r="E195" s="227" t="s">
        <v>19</v>
      </c>
      <c r="F195" s="228" t="s">
        <v>771</v>
      </c>
      <c r="G195" s="226"/>
      <c r="H195" s="229">
        <v>123.75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148</v>
      </c>
      <c r="AU195" s="235" t="s">
        <v>84</v>
      </c>
      <c r="AV195" s="13" t="s">
        <v>84</v>
      </c>
      <c r="AW195" s="13" t="s">
        <v>35</v>
      </c>
      <c r="AX195" s="13" t="s">
        <v>74</v>
      </c>
      <c r="AY195" s="235" t="s">
        <v>136</v>
      </c>
    </row>
    <row r="196" s="13" customFormat="1">
      <c r="A196" s="13"/>
      <c r="B196" s="225"/>
      <c r="C196" s="226"/>
      <c r="D196" s="223" t="s">
        <v>148</v>
      </c>
      <c r="E196" s="227" t="s">
        <v>19</v>
      </c>
      <c r="F196" s="228" t="s">
        <v>772</v>
      </c>
      <c r="G196" s="226"/>
      <c r="H196" s="229">
        <v>36.100000000000001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148</v>
      </c>
      <c r="AU196" s="235" t="s">
        <v>84</v>
      </c>
      <c r="AV196" s="13" t="s">
        <v>84</v>
      </c>
      <c r="AW196" s="13" t="s">
        <v>35</v>
      </c>
      <c r="AX196" s="13" t="s">
        <v>74</v>
      </c>
      <c r="AY196" s="235" t="s">
        <v>136</v>
      </c>
    </row>
    <row r="197" s="14" customFormat="1">
      <c r="A197" s="14"/>
      <c r="B197" s="236"/>
      <c r="C197" s="237"/>
      <c r="D197" s="223" t="s">
        <v>148</v>
      </c>
      <c r="E197" s="238" t="s">
        <v>19</v>
      </c>
      <c r="F197" s="239" t="s">
        <v>162</v>
      </c>
      <c r="G197" s="237"/>
      <c r="H197" s="240">
        <v>159.84999999999999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148</v>
      </c>
      <c r="AU197" s="246" t="s">
        <v>84</v>
      </c>
      <c r="AV197" s="14" t="s">
        <v>142</v>
      </c>
      <c r="AW197" s="14" t="s">
        <v>35</v>
      </c>
      <c r="AX197" s="14" t="s">
        <v>82</v>
      </c>
      <c r="AY197" s="246" t="s">
        <v>136</v>
      </c>
    </row>
    <row r="198" s="2" customFormat="1" ht="16.5" customHeight="1">
      <c r="A198" s="39"/>
      <c r="B198" s="40"/>
      <c r="C198" s="205" t="s">
        <v>632</v>
      </c>
      <c r="D198" s="205" t="s">
        <v>137</v>
      </c>
      <c r="E198" s="206" t="s">
        <v>573</v>
      </c>
      <c r="F198" s="207" t="s">
        <v>574</v>
      </c>
      <c r="G198" s="208" t="s">
        <v>140</v>
      </c>
      <c r="H198" s="209">
        <v>6</v>
      </c>
      <c r="I198" s="210"/>
      <c r="J198" s="211">
        <f>ROUND(I198*H198,2)</f>
        <v>0</v>
      </c>
      <c r="K198" s="207" t="s">
        <v>141</v>
      </c>
      <c r="L198" s="45"/>
      <c r="M198" s="212" t="s">
        <v>19</v>
      </c>
      <c r="N198" s="213" t="s">
        <v>45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142</v>
      </c>
      <c r="AT198" s="216" t="s">
        <v>137</v>
      </c>
      <c r="AU198" s="216" t="s">
        <v>84</v>
      </c>
      <c r="AY198" s="18" t="s">
        <v>136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82</v>
      </c>
      <c r="BK198" s="217">
        <f>ROUND(I198*H198,2)</f>
        <v>0</v>
      </c>
      <c r="BL198" s="18" t="s">
        <v>142</v>
      </c>
      <c r="BM198" s="216" t="s">
        <v>813</v>
      </c>
    </row>
    <row r="199" s="2" customFormat="1">
      <c r="A199" s="39"/>
      <c r="B199" s="40"/>
      <c r="C199" s="41"/>
      <c r="D199" s="218" t="s">
        <v>144</v>
      </c>
      <c r="E199" s="41"/>
      <c r="F199" s="219" t="s">
        <v>576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144</v>
      </c>
      <c r="AU199" s="18" t="s">
        <v>84</v>
      </c>
    </row>
    <row r="200" s="2" customFormat="1">
      <c r="A200" s="39"/>
      <c r="B200" s="40"/>
      <c r="C200" s="41"/>
      <c r="D200" s="223" t="s">
        <v>146</v>
      </c>
      <c r="E200" s="41"/>
      <c r="F200" s="224" t="s">
        <v>774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84</v>
      </c>
    </row>
    <row r="201" s="13" customFormat="1">
      <c r="A201" s="13"/>
      <c r="B201" s="225"/>
      <c r="C201" s="226"/>
      <c r="D201" s="223" t="s">
        <v>148</v>
      </c>
      <c r="E201" s="227" t="s">
        <v>19</v>
      </c>
      <c r="F201" s="228" t="s">
        <v>775</v>
      </c>
      <c r="G201" s="226"/>
      <c r="H201" s="229">
        <v>6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148</v>
      </c>
      <c r="AU201" s="235" t="s">
        <v>84</v>
      </c>
      <c r="AV201" s="13" t="s">
        <v>84</v>
      </c>
      <c r="AW201" s="13" t="s">
        <v>35</v>
      </c>
      <c r="AX201" s="13" t="s">
        <v>82</v>
      </c>
      <c r="AY201" s="235" t="s">
        <v>136</v>
      </c>
    </row>
    <row r="202" s="2" customFormat="1" ht="16.5" customHeight="1">
      <c r="A202" s="39"/>
      <c r="B202" s="40"/>
      <c r="C202" s="205" t="s">
        <v>634</v>
      </c>
      <c r="D202" s="205" t="s">
        <v>137</v>
      </c>
      <c r="E202" s="206" t="s">
        <v>579</v>
      </c>
      <c r="F202" s="207" t="s">
        <v>580</v>
      </c>
      <c r="G202" s="208" t="s">
        <v>185</v>
      </c>
      <c r="H202" s="209">
        <v>511.51999999999998</v>
      </c>
      <c r="I202" s="210"/>
      <c r="J202" s="211">
        <f>ROUND(I202*H202,2)</f>
        <v>0</v>
      </c>
      <c r="K202" s="207" t="s">
        <v>141</v>
      </c>
      <c r="L202" s="45"/>
      <c r="M202" s="212" t="s">
        <v>19</v>
      </c>
      <c r="N202" s="213" t="s">
        <v>45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142</v>
      </c>
      <c r="AT202" s="216" t="s">
        <v>137</v>
      </c>
      <c r="AU202" s="216" t="s">
        <v>84</v>
      </c>
      <c r="AY202" s="18" t="s">
        <v>136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82</v>
      </c>
      <c r="BK202" s="217">
        <f>ROUND(I202*H202,2)</f>
        <v>0</v>
      </c>
      <c r="BL202" s="18" t="s">
        <v>142</v>
      </c>
      <c r="BM202" s="216" t="s">
        <v>814</v>
      </c>
    </row>
    <row r="203" s="2" customFormat="1">
      <c r="A203" s="39"/>
      <c r="B203" s="40"/>
      <c r="C203" s="41"/>
      <c r="D203" s="218" t="s">
        <v>144</v>
      </c>
      <c r="E203" s="41"/>
      <c r="F203" s="219" t="s">
        <v>582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144</v>
      </c>
      <c r="AU203" s="18" t="s">
        <v>84</v>
      </c>
    </row>
    <row r="204" s="13" customFormat="1">
      <c r="A204" s="13"/>
      <c r="B204" s="225"/>
      <c r="C204" s="226"/>
      <c r="D204" s="223" t="s">
        <v>148</v>
      </c>
      <c r="E204" s="227" t="s">
        <v>19</v>
      </c>
      <c r="F204" s="228" t="s">
        <v>777</v>
      </c>
      <c r="G204" s="226"/>
      <c r="H204" s="229">
        <v>396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148</v>
      </c>
      <c r="AU204" s="235" t="s">
        <v>84</v>
      </c>
      <c r="AV204" s="13" t="s">
        <v>84</v>
      </c>
      <c r="AW204" s="13" t="s">
        <v>35</v>
      </c>
      <c r="AX204" s="13" t="s">
        <v>74</v>
      </c>
      <c r="AY204" s="235" t="s">
        <v>136</v>
      </c>
    </row>
    <row r="205" s="13" customFormat="1">
      <c r="A205" s="13"/>
      <c r="B205" s="225"/>
      <c r="C205" s="226"/>
      <c r="D205" s="223" t="s">
        <v>148</v>
      </c>
      <c r="E205" s="227" t="s">
        <v>19</v>
      </c>
      <c r="F205" s="228" t="s">
        <v>778</v>
      </c>
      <c r="G205" s="226"/>
      <c r="H205" s="229">
        <v>115.52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148</v>
      </c>
      <c r="AU205" s="235" t="s">
        <v>84</v>
      </c>
      <c r="AV205" s="13" t="s">
        <v>84</v>
      </c>
      <c r="AW205" s="13" t="s">
        <v>35</v>
      </c>
      <c r="AX205" s="13" t="s">
        <v>74</v>
      </c>
      <c r="AY205" s="235" t="s">
        <v>136</v>
      </c>
    </row>
    <row r="206" s="14" customFormat="1">
      <c r="A206" s="14"/>
      <c r="B206" s="236"/>
      <c r="C206" s="237"/>
      <c r="D206" s="223" t="s">
        <v>148</v>
      </c>
      <c r="E206" s="238" t="s">
        <v>19</v>
      </c>
      <c r="F206" s="239" t="s">
        <v>162</v>
      </c>
      <c r="G206" s="237"/>
      <c r="H206" s="240">
        <v>511.51999999999998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6" t="s">
        <v>148</v>
      </c>
      <c r="AU206" s="246" t="s">
        <v>84</v>
      </c>
      <c r="AV206" s="14" t="s">
        <v>142</v>
      </c>
      <c r="AW206" s="14" t="s">
        <v>35</v>
      </c>
      <c r="AX206" s="14" t="s">
        <v>82</v>
      </c>
      <c r="AY206" s="246" t="s">
        <v>136</v>
      </c>
    </row>
    <row r="207" s="2" customFormat="1" ht="16.5" customHeight="1">
      <c r="A207" s="39"/>
      <c r="B207" s="40"/>
      <c r="C207" s="205" t="s">
        <v>636</v>
      </c>
      <c r="D207" s="205" t="s">
        <v>137</v>
      </c>
      <c r="E207" s="206" t="s">
        <v>585</v>
      </c>
      <c r="F207" s="207" t="s">
        <v>586</v>
      </c>
      <c r="G207" s="208" t="s">
        <v>185</v>
      </c>
      <c r="H207" s="209">
        <v>511.51999999999998</v>
      </c>
      <c r="I207" s="210"/>
      <c r="J207" s="211">
        <f>ROUND(I207*H207,2)</f>
        <v>0</v>
      </c>
      <c r="K207" s="207" t="s">
        <v>141</v>
      </c>
      <c r="L207" s="45"/>
      <c r="M207" s="212" t="s">
        <v>19</v>
      </c>
      <c r="N207" s="213" t="s">
        <v>45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142</v>
      </c>
      <c r="AT207" s="216" t="s">
        <v>137</v>
      </c>
      <c r="AU207" s="216" t="s">
        <v>84</v>
      </c>
      <c r="AY207" s="18" t="s">
        <v>136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82</v>
      </c>
      <c r="BK207" s="217">
        <f>ROUND(I207*H207,2)</f>
        <v>0</v>
      </c>
      <c r="BL207" s="18" t="s">
        <v>142</v>
      </c>
      <c r="BM207" s="216" t="s">
        <v>815</v>
      </c>
    </row>
    <row r="208" s="2" customFormat="1">
      <c r="A208" s="39"/>
      <c r="B208" s="40"/>
      <c r="C208" s="41"/>
      <c r="D208" s="218" t="s">
        <v>144</v>
      </c>
      <c r="E208" s="41"/>
      <c r="F208" s="219" t="s">
        <v>588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144</v>
      </c>
      <c r="AU208" s="18" t="s">
        <v>84</v>
      </c>
    </row>
    <row r="209" s="2" customFormat="1" ht="16.5" customHeight="1">
      <c r="A209" s="39"/>
      <c r="B209" s="40"/>
      <c r="C209" s="205" t="s">
        <v>638</v>
      </c>
      <c r="D209" s="205" t="s">
        <v>137</v>
      </c>
      <c r="E209" s="206" t="s">
        <v>589</v>
      </c>
      <c r="F209" s="207" t="s">
        <v>590</v>
      </c>
      <c r="G209" s="208" t="s">
        <v>185</v>
      </c>
      <c r="H209" s="209">
        <v>1534.56</v>
      </c>
      <c r="I209" s="210"/>
      <c r="J209" s="211">
        <f>ROUND(I209*H209,2)</f>
        <v>0</v>
      </c>
      <c r="K209" s="207" t="s">
        <v>141</v>
      </c>
      <c r="L209" s="45"/>
      <c r="M209" s="212" t="s">
        <v>19</v>
      </c>
      <c r="N209" s="213" t="s">
        <v>45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142</v>
      </c>
      <c r="AT209" s="216" t="s">
        <v>137</v>
      </c>
      <c r="AU209" s="216" t="s">
        <v>84</v>
      </c>
      <c r="AY209" s="18" t="s">
        <v>136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82</v>
      </c>
      <c r="BK209" s="217">
        <f>ROUND(I209*H209,2)</f>
        <v>0</v>
      </c>
      <c r="BL209" s="18" t="s">
        <v>142</v>
      </c>
      <c r="BM209" s="216" t="s">
        <v>816</v>
      </c>
    </row>
    <row r="210" s="2" customFormat="1">
      <c r="A210" s="39"/>
      <c r="B210" s="40"/>
      <c r="C210" s="41"/>
      <c r="D210" s="218" t="s">
        <v>144</v>
      </c>
      <c r="E210" s="41"/>
      <c r="F210" s="219" t="s">
        <v>592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144</v>
      </c>
      <c r="AU210" s="18" t="s">
        <v>84</v>
      </c>
    </row>
    <row r="211" s="13" customFormat="1">
      <c r="A211" s="13"/>
      <c r="B211" s="225"/>
      <c r="C211" s="226"/>
      <c r="D211" s="223" t="s">
        <v>148</v>
      </c>
      <c r="E211" s="227" t="s">
        <v>19</v>
      </c>
      <c r="F211" s="228" t="s">
        <v>781</v>
      </c>
      <c r="G211" s="226"/>
      <c r="H211" s="229">
        <v>1534.56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148</v>
      </c>
      <c r="AU211" s="235" t="s">
        <v>84</v>
      </c>
      <c r="AV211" s="13" t="s">
        <v>84</v>
      </c>
      <c r="AW211" s="13" t="s">
        <v>35</v>
      </c>
      <c r="AX211" s="13" t="s">
        <v>82</v>
      </c>
      <c r="AY211" s="235" t="s">
        <v>136</v>
      </c>
    </row>
    <row r="212" s="2" customFormat="1" ht="16.5" customHeight="1">
      <c r="A212" s="39"/>
      <c r="B212" s="40"/>
      <c r="C212" s="250" t="s">
        <v>640</v>
      </c>
      <c r="D212" s="250" t="s">
        <v>358</v>
      </c>
      <c r="E212" s="251" t="s">
        <v>594</v>
      </c>
      <c r="F212" s="252" t="s">
        <v>595</v>
      </c>
      <c r="G212" s="253" t="s">
        <v>185</v>
      </c>
      <c r="H212" s="254">
        <v>511.51999999999998</v>
      </c>
      <c r="I212" s="255"/>
      <c r="J212" s="256">
        <f>ROUND(I212*H212,2)</f>
        <v>0</v>
      </c>
      <c r="K212" s="252" t="s">
        <v>141</v>
      </c>
      <c r="L212" s="257"/>
      <c r="M212" s="258" t="s">
        <v>19</v>
      </c>
      <c r="N212" s="259" t="s">
        <v>45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190</v>
      </c>
      <c r="AT212" s="216" t="s">
        <v>358</v>
      </c>
      <c r="AU212" s="216" t="s">
        <v>84</v>
      </c>
      <c r="AY212" s="18" t="s">
        <v>136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82</v>
      </c>
      <c r="BK212" s="217">
        <f>ROUND(I212*H212,2)</f>
        <v>0</v>
      </c>
      <c r="BL212" s="18" t="s">
        <v>142</v>
      </c>
      <c r="BM212" s="216" t="s">
        <v>817</v>
      </c>
    </row>
    <row r="213" s="2" customFormat="1" ht="16.5" customHeight="1">
      <c r="A213" s="39"/>
      <c r="B213" s="40"/>
      <c r="C213" s="205" t="s">
        <v>642</v>
      </c>
      <c r="D213" s="205" t="s">
        <v>137</v>
      </c>
      <c r="E213" s="206" t="s">
        <v>597</v>
      </c>
      <c r="F213" s="207" t="s">
        <v>598</v>
      </c>
      <c r="G213" s="208" t="s">
        <v>464</v>
      </c>
      <c r="H213" s="209">
        <v>41364</v>
      </c>
      <c r="I213" s="210"/>
      <c r="J213" s="211">
        <f>ROUND(I213*H213,2)</f>
        <v>0</v>
      </c>
      <c r="K213" s="207" t="s">
        <v>19</v>
      </c>
      <c r="L213" s="45"/>
      <c r="M213" s="212" t="s">
        <v>19</v>
      </c>
      <c r="N213" s="213" t="s">
        <v>45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142</v>
      </c>
      <c r="AT213" s="216" t="s">
        <v>137</v>
      </c>
      <c r="AU213" s="216" t="s">
        <v>84</v>
      </c>
      <c r="AY213" s="18" t="s">
        <v>136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82</v>
      </c>
      <c r="BK213" s="217">
        <f>ROUND(I213*H213,2)</f>
        <v>0</v>
      </c>
      <c r="BL213" s="18" t="s">
        <v>142</v>
      </c>
      <c r="BM213" s="216" t="s">
        <v>818</v>
      </c>
    </row>
    <row r="214" s="2" customFormat="1">
      <c r="A214" s="39"/>
      <c r="B214" s="40"/>
      <c r="C214" s="41"/>
      <c r="D214" s="223" t="s">
        <v>146</v>
      </c>
      <c r="E214" s="41"/>
      <c r="F214" s="224" t="s">
        <v>600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146</v>
      </c>
      <c r="AU214" s="18" t="s">
        <v>84</v>
      </c>
    </row>
    <row r="215" s="13" customFormat="1">
      <c r="A215" s="13"/>
      <c r="B215" s="225"/>
      <c r="C215" s="226"/>
      <c r="D215" s="223" t="s">
        <v>148</v>
      </c>
      <c r="E215" s="227" t="s">
        <v>19</v>
      </c>
      <c r="F215" s="228" t="s">
        <v>784</v>
      </c>
      <c r="G215" s="226"/>
      <c r="H215" s="229">
        <v>41364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148</v>
      </c>
      <c r="AU215" s="235" t="s">
        <v>84</v>
      </c>
      <c r="AV215" s="13" t="s">
        <v>84</v>
      </c>
      <c r="AW215" s="13" t="s">
        <v>35</v>
      </c>
      <c r="AX215" s="13" t="s">
        <v>82</v>
      </c>
      <c r="AY215" s="235" t="s">
        <v>136</v>
      </c>
    </row>
    <row r="216" s="2" customFormat="1" ht="21.75" customHeight="1">
      <c r="A216" s="39"/>
      <c r="B216" s="40"/>
      <c r="C216" s="205" t="s">
        <v>644</v>
      </c>
      <c r="D216" s="205" t="s">
        <v>137</v>
      </c>
      <c r="E216" s="206" t="s">
        <v>653</v>
      </c>
      <c r="F216" s="207" t="s">
        <v>654</v>
      </c>
      <c r="G216" s="208" t="s">
        <v>301</v>
      </c>
      <c r="H216" s="209">
        <v>3</v>
      </c>
      <c r="I216" s="210"/>
      <c r="J216" s="211">
        <f>ROUND(I216*H216,2)</f>
        <v>0</v>
      </c>
      <c r="K216" s="207" t="s">
        <v>141</v>
      </c>
      <c r="L216" s="45"/>
      <c r="M216" s="212" t="s">
        <v>19</v>
      </c>
      <c r="N216" s="213" t="s">
        <v>45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142</v>
      </c>
      <c r="AT216" s="216" t="s">
        <v>137</v>
      </c>
      <c r="AU216" s="216" t="s">
        <v>84</v>
      </c>
      <c r="AY216" s="18" t="s">
        <v>136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82</v>
      </c>
      <c r="BK216" s="217">
        <f>ROUND(I216*H216,2)</f>
        <v>0</v>
      </c>
      <c r="BL216" s="18" t="s">
        <v>142</v>
      </c>
      <c r="BM216" s="216" t="s">
        <v>819</v>
      </c>
    </row>
    <row r="217" s="2" customFormat="1">
      <c r="A217" s="39"/>
      <c r="B217" s="40"/>
      <c r="C217" s="41"/>
      <c r="D217" s="218" t="s">
        <v>144</v>
      </c>
      <c r="E217" s="41"/>
      <c r="F217" s="219" t="s">
        <v>656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144</v>
      </c>
      <c r="AU217" s="18" t="s">
        <v>84</v>
      </c>
    </row>
    <row r="218" s="2" customFormat="1" ht="16.5" customHeight="1">
      <c r="A218" s="39"/>
      <c r="B218" s="40"/>
      <c r="C218" s="205" t="s">
        <v>646</v>
      </c>
      <c r="D218" s="205" t="s">
        <v>137</v>
      </c>
      <c r="E218" s="206" t="s">
        <v>521</v>
      </c>
      <c r="F218" s="207" t="s">
        <v>522</v>
      </c>
      <c r="G218" s="208" t="s">
        <v>152</v>
      </c>
      <c r="H218" s="209">
        <v>122.18000000000001</v>
      </c>
      <c r="I218" s="210"/>
      <c r="J218" s="211">
        <f>ROUND(I218*H218,2)</f>
        <v>0</v>
      </c>
      <c r="K218" s="207" t="s">
        <v>141</v>
      </c>
      <c r="L218" s="45"/>
      <c r="M218" s="212" t="s">
        <v>19</v>
      </c>
      <c r="N218" s="213" t="s">
        <v>45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142</v>
      </c>
      <c r="AT218" s="216" t="s">
        <v>137</v>
      </c>
      <c r="AU218" s="216" t="s">
        <v>84</v>
      </c>
      <c r="AY218" s="18" t="s">
        <v>136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82</v>
      </c>
      <c r="BK218" s="217">
        <f>ROUND(I218*H218,2)</f>
        <v>0</v>
      </c>
      <c r="BL218" s="18" t="s">
        <v>142</v>
      </c>
      <c r="BM218" s="216" t="s">
        <v>820</v>
      </c>
    </row>
    <row r="219" s="2" customFormat="1">
      <c r="A219" s="39"/>
      <c r="B219" s="40"/>
      <c r="C219" s="41"/>
      <c r="D219" s="218" t="s">
        <v>144</v>
      </c>
      <c r="E219" s="41"/>
      <c r="F219" s="219" t="s">
        <v>524</v>
      </c>
      <c r="G219" s="41"/>
      <c r="H219" s="41"/>
      <c r="I219" s="220"/>
      <c r="J219" s="41"/>
      <c r="K219" s="41"/>
      <c r="L219" s="45"/>
      <c r="M219" s="260"/>
      <c r="N219" s="261"/>
      <c r="O219" s="262"/>
      <c r="P219" s="262"/>
      <c r="Q219" s="262"/>
      <c r="R219" s="262"/>
      <c r="S219" s="262"/>
      <c r="T219" s="26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144</v>
      </c>
      <c r="AU219" s="18" t="s">
        <v>84</v>
      </c>
    </row>
    <row r="220" s="2" customFormat="1" ht="6.96" customHeight="1">
      <c r="A220" s="39"/>
      <c r="B220" s="60"/>
      <c r="C220" s="61"/>
      <c r="D220" s="61"/>
      <c r="E220" s="61"/>
      <c r="F220" s="61"/>
      <c r="G220" s="61"/>
      <c r="H220" s="61"/>
      <c r="I220" s="61"/>
      <c r="J220" s="61"/>
      <c r="K220" s="61"/>
      <c r="L220" s="45"/>
      <c r="M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</row>
  </sheetData>
  <sheetProtection sheet="1" autoFilter="0" formatColumns="0" formatRows="0" objects="1" scenarios="1" spinCount="100000" saltValue="/lF8tzzvLXg1dr6UXYxouHLvNAZnkgcu/+6O1PSQYHt8X0rDX5xbQnr4y9ObLV6sY4F1G7LNaZ7ALsE+woiXbQ==" hashValue="HGf/crzDdfao9lCmvbKpsSpQU+/o3uIOBW0znHcZq80a4BZ9UYBrcJCzyKhukN7J0Qlyu/K4Rqp9/GioIqRQ6g==" algorithmName="SHA-512" password="CC35"/>
  <autoFilter ref="C82:K21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1/111151231"/>
    <hyperlink ref="F91" r:id="rId2" display="https://podminky.urs.cz/item/CS_URS_2023_01/184851617"/>
    <hyperlink ref="F101" r:id="rId3" display="https://podminky.urs.cz/item/CS_URS_2023_01/184911421"/>
    <hyperlink ref="F109" r:id="rId4" display="https://podminky.urs.cz/item/CS_URS_2023_01/185804213"/>
    <hyperlink ref="F113" r:id="rId5" display="https://podminky.urs.cz/item/CS_URS_2023_01/185804312.1"/>
    <hyperlink ref="F118" r:id="rId6" display="https://podminky.urs.cz/item/CS_URS_2023_01/185851121.1"/>
    <hyperlink ref="F120" r:id="rId7" display="https://podminky.urs.cz/item/CS_URS_2023_01/185851129.1"/>
    <hyperlink ref="F127" r:id="rId8" display="https://podminky.urs.cz/item/CS_URS_2023_01/184852321"/>
    <hyperlink ref="F129" r:id="rId9" display="https://podminky.urs.cz/item/CS_URS_2023_01/998231311"/>
    <hyperlink ref="F132" r:id="rId10" display="https://podminky.urs.cz/item/CS_URS_2023_01/111151231"/>
    <hyperlink ref="F136" r:id="rId11" display="https://podminky.urs.cz/item/CS_URS_2023_01/184851617"/>
    <hyperlink ref="F146" r:id="rId12" display="https://podminky.urs.cz/item/CS_URS_2023_01/184911421"/>
    <hyperlink ref="F154" r:id="rId13" display="https://podminky.urs.cz/item/CS_URS_2023_01/185804213"/>
    <hyperlink ref="F158" r:id="rId14" display="https://podminky.urs.cz/item/CS_URS_2023_01/185804312.1"/>
    <hyperlink ref="F163" r:id="rId15" display="https://podminky.urs.cz/item/CS_URS_2023_01/185851121.1"/>
    <hyperlink ref="F165" r:id="rId16" display="https://podminky.urs.cz/item/CS_URS_2023_01/185851129.1"/>
    <hyperlink ref="F172" r:id="rId17" display="https://podminky.urs.cz/item/CS_URS_2023_01/184852321"/>
    <hyperlink ref="F174" r:id="rId18" display="https://podminky.urs.cz/item/CS_URS_2023_01/998231311"/>
    <hyperlink ref="F177" r:id="rId19" display="https://podminky.urs.cz/item/CS_URS_2023_01/111151231"/>
    <hyperlink ref="F181" r:id="rId20" display="https://podminky.urs.cz/item/CS_URS_2023_01/184851617"/>
    <hyperlink ref="F191" r:id="rId21" display="https://podminky.urs.cz/item/CS_URS_2023_01/184911421"/>
    <hyperlink ref="F199" r:id="rId22" display="https://podminky.urs.cz/item/CS_URS_2023_01/185804213"/>
    <hyperlink ref="F203" r:id="rId23" display="https://podminky.urs.cz/item/CS_URS_2023_01/185804312.1"/>
    <hyperlink ref="F208" r:id="rId24" display="https://podminky.urs.cz/item/CS_URS_2023_01/185851121.1"/>
    <hyperlink ref="F210" r:id="rId25" display="https://podminky.urs.cz/item/CS_URS_2023_01/185851129.1"/>
    <hyperlink ref="F217" r:id="rId26" display="https://podminky.urs.cz/item/CS_URS_2023_01/184852321"/>
    <hyperlink ref="F219" r:id="rId27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110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Ozelenění biokoridorů LBK5, LB6 a biocentra BC1 v k.ú. Polerady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821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113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ROUND((SUM(BE83:BE198)),  2)</f>
        <v>0</v>
      </c>
      <c r="G33" s="39"/>
      <c r="H33" s="39"/>
      <c r="I33" s="149">
        <v>0.20999999999999999</v>
      </c>
      <c r="J33" s="148">
        <f>ROUND(((SUM(BE83:BE198))*I33),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ROUND((SUM(BF83:BF198)),  2)</f>
        <v>0</v>
      </c>
      <c r="G34" s="39"/>
      <c r="H34" s="39"/>
      <c r="I34" s="149">
        <v>0.14999999999999999</v>
      </c>
      <c r="J34" s="148">
        <f>ROUND(((SUM(BF83:BF198))*I34),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ROUND((SUM(BG83:BG198)),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ROUND((SUM(BH83:BH198)),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ROUND((SUM(BI83:BI198)),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Ozelenění biokoridorů LBK5, LB6 a biocentra BC1 v k.ú. Polerady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SO-07 - Vegetační úpravy LBK 6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Polerady</v>
      </c>
      <c r="G52" s="41"/>
      <c r="H52" s="41"/>
      <c r="I52" s="33" t="s">
        <v>23</v>
      </c>
      <c r="J52" s="73" t="str">
        <f>IF(J12="","",J12)</f>
        <v>2. 2. 2023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úřad, KPÚ pro Středočeský kraj</v>
      </c>
      <c r="G54" s="41"/>
      <c r="H54" s="41"/>
      <c r="I54" s="33" t="s">
        <v>32</v>
      </c>
      <c r="J54" s="37" t="str">
        <f>E21</f>
        <v xml:space="preserve">ATELIER FONTES 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115</v>
      </c>
      <c r="D57" s="163"/>
      <c r="E57" s="163"/>
      <c r="F57" s="163"/>
      <c r="G57" s="163"/>
      <c r="H57" s="163"/>
      <c r="I57" s="163"/>
      <c r="J57" s="164" t="s">
        <v>116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117</v>
      </c>
    </row>
    <row r="60" s="9" customFormat="1" ht="24.96" customHeight="1">
      <c r="A60" s="9"/>
      <c r="B60" s="166"/>
      <c r="C60" s="167"/>
      <c r="D60" s="168" t="s">
        <v>118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119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292</v>
      </c>
      <c r="E62" s="175"/>
      <c r="F62" s="175"/>
      <c r="G62" s="175"/>
      <c r="H62" s="175"/>
      <c r="I62" s="175"/>
      <c r="J62" s="176">
        <f>J191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293</v>
      </c>
      <c r="E63" s="175"/>
      <c r="F63" s="175"/>
      <c r="G63" s="175"/>
      <c r="H63" s="175"/>
      <c r="I63" s="175"/>
      <c r="J63" s="176">
        <f>J196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121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Ozelenění biokoridorů LBK5, LB6 a biocentra BC1 v k.ú. Polerady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111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SO-07 - Vegetační úpravy LBK 6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Polerady</v>
      </c>
      <c r="G77" s="41"/>
      <c r="H77" s="41"/>
      <c r="I77" s="33" t="s">
        <v>23</v>
      </c>
      <c r="J77" s="73" t="str">
        <f>IF(J12="","",J12)</f>
        <v>2. 2. 2023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Státní pozemkový úřad, KPÚ pro Středočeský kraj</v>
      </c>
      <c r="G79" s="41"/>
      <c r="H79" s="41"/>
      <c r="I79" s="33" t="s">
        <v>32</v>
      </c>
      <c r="J79" s="37" t="str">
        <f>E21</f>
        <v xml:space="preserve">ATELIER FONTES 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33" t="s">
        <v>36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122</v>
      </c>
      <c r="D82" s="181" t="s">
        <v>59</v>
      </c>
      <c r="E82" s="181" t="s">
        <v>55</v>
      </c>
      <c r="F82" s="181" t="s">
        <v>56</v>
      </c>
      <c r="G82" s="181" t="s">
        <v>123</v>
      </c>
      <c r="H82" s="181" t="s">
        <v>124</v>
      </c>
      <c r="I82" s="181" t="s">
        <v>125</v>
      </c>
      <c r="J82" s="181" t="s">
        <v>116</v>
      </c>
      <c r="K82" s="182" t="s">
        <v>126</v>
      </c>
      <c r="L82" s="183"/>
      <c r="M82" s="93" t="s">
        <v>19</v>
      </c>
      <c r="N82" s="94" t="s">
        <v>44</v>
      </c>
      <c r="O82" s="94" t="s">
        <v>127</v>
      </c>
      <c r="P82" s="94" t="s">
        <v>128</v>
      </c>
      <c r="Q82" s="94" t="s">
        <v>129</v>
      </c>
      <c r="R82" s="94" t="s">
        <v>130</v>
      </c>
      <c r="S82" s="94" t="s">
        <v>131</v>
      </c>
      <c r="T82" s="95" t="s">
        <v>132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133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40.076407200000006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73</v>
      </c>
      <c r="AU83" s="18" t="s">
        <v>117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73</v>
      </c>
      <c r="E84" s="192" t="s">
        <v>134</v>
      </c>
      <c r="F84" s="192" t="s">
        <v>135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P85+P191+P196</f>
        <v>0</v>
      </c>
      <c r="Q84" s="197"/>
      <c r="R84" s="198">
        <f>R85+R191+R196</f>
        <v>40.076407200000006</v>
      </c>
      <c r="S84" s="197"/>
      <c r="T84" s="199">
        <f>T85+T191+T196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73</v>
      </c>
      <c r="AU84" s="201" t="s">
        <v>74</v>
      </c>
      <c r="AY84" s="200" t="s">
        <v>136</v>
      </c>
      <c r="BK84" s="202">
        <f>BK85+BK191+BK196</f>
        <v>0</v>
      </c>
    </row>
    <row r="85" s="12" customFormat="1" ht="22.8" customHeight="1">
      <c r="A85" s="12"/>
      <c r="B85" s="189"/>
      <c r="C85" s="190"/>
      <c r="D85" s="191" t="s">
        <v>73</v>
      </c>
      <c r="E85" s="203" t="s">
        <v>82</v>
      </c>
      <c r="F85" s="203" t="s">
        <v>80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SUM(P86:P190)</f>
        <v>0</v>
      </c>
      <c r="Q85" s="197"/>
      <c r="R85" s="198">
        <f>SUM(R86:R190)</f>
        <v>40.066527200000003</v>
      </c>
      <c r="S85" s="197"/>
      <c r="T85" s="199">
        <f>SUM(T86:T190)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82</v>
      </c>
      <c r="AT85" s="201" t="s">
        <v>73</v>
      </c>
      <c r="AU85" s="201" t="s">
        <v>82</v>
      </c>
      <c r="AY85" s="200" t="s">
        <v>136</v>
      </c>
      <c r="BK85" s="202">
        <f>SUM(BK86:BK190)</f>
        <v>0</v>
      </c>
    </row>
    <row r="86" s="2" customFormat="1" ht="16.5" customHeight="1">
      <c r="A86" s="39"/>
      <c r="B86" s="40"/>
      <c r="C86" s="205" t="s">
        <v>82</v>
      </c>
      <c r="D86" s="205" t="s">
        <v>137</v>
      </c>
      <c r="E86" s="206" t="s">
        <v>822</v>
      </c>
      <c r="F86" s="207" t="s">
        <v>823</v>
      </c>
      <c r="G86" s="208" t="s">
        <v>140</v>
      </c>
      <c r="H86" s="209">
        <v>405</v>
      </c>
      <c r="I86" s="210"/>
      <c r="J86" s="211">
        <f>ROUND(I86*H86,2)</f>
        <v>0</v>
      </c>
      <c r="K86" s="207" t="s">
        <v>141</v>
      </c>
      <c r="L86" s="45"/>
      <c r="M86" s="212" t="s">
        <v>19</v>
      </c>
      <c r="N86" s="213" t="s">
        <v>45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142</v>
      </c>
      <c r="AT86" s="216" t="s">
        <v>137</v>
      </c>
      <c r="AU86" s="216" t="s">
        <v>84</v>
      </c>
      <c r="AY86" s="18" t="s">
        <v>136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82</v>
      </c>
      <c r="BK86" s="217">
        <f>ROUND(I86*H86,2)</f>
        <v>0</v>
      </c>
      <c r="BL86" s="18" t="s">
        <v>142</v>
      </c>
      <c r="BM86" s="216" t="s">
        <v>824</v>
      </c>
    </row>
    <row r="87" s="2" customFormat="1">
      <c r="A87" s="39"/>
      <c r="B87" s="40"/>
      <c r="C87" s="41"/>
      <c r="D87" s="218" t="s">
        <v>144</v>
      </c>
      <c r="E87" s="41"/>
      <c r="F87" s="219" t="s">
        <v>825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144</v>
      </c>
      <c r="AU87" s="18" t="s">
        <v>84</v>
      </c>
    </row>
    <row r="88" s="2" customFormat="1" ht="37.8" customHeight="1">
      <c r="A88" s="39"/>
      <c r="B88" s="40"/>
      <c r="C88" s="205" t="s">
        <v>84</v>
      </c>
      <c r="D88" s="205" t="s">
        <v>137</v>
      </c>
      <c r="E88" s="206" t="s">
        <v>826</v>
      </c>
      <c r="F88" s="207" t="s">
        <v>827</v>
      </c>
      <c r="G88" s="208" t="s">
        <v>185</v>
      </c>
      <c r="H88" s="209">
        <v>40.5</v>
      </c>
      <c r="I88" s="210"/>
      <c r="J88" s="211">
        <f>ROUND(I88*H88,2)</f>
        <v>0</v>
      </c>
      <c r="K88" s="207" t="s">
        <v>141</v>
      </c>
      <c r="L88" s="45"/>
      <c r="M88" s="212" t="s">
        <v>19</v>
      </c>
      <c r="N88" s="213" t="s">
        <v>45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142</v>
      </c>
      <c r="AT88" s="216" t="s">
        <v>137</v>
      </c>
      <c r="AU88" s="216" t="s">
        <v>84</v>
      </c>
      <c r="AY88" s="18" t="s">
        <v>136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82</v>
      </c>
      <c r="BK88" s="217">
        <f>ROUND(I88*H88,2)</f>
        <v>0</v>
      </c>
      <c r="BL88" s="18" t="s">
        <v>142</v>
      </c>
      <c r="BM88" s="216" t="s">
        <v>828</v>
      </c>
    </row>
    <row r="89" s="2" customFormat="1">
      <c r="A89" s="39"/>
      <c r="B89" s="40"/>
      <c r="C89" s="41"/>
      <c r="D89" s="218" t="s">
        <v>144</v>
      </c>
      <c r="E89" s="41"/>
      <c r="F89" s="219" t="s">
        <v>829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144</v>
      </c>
      <c r="AU89" s="18" t="s">
        <v>84</v>
      </c>
    </row>
    <row r="90" s="2" customFormat="1">
      <c r="A90" s="39"/>
      <c r="B90" s="40"/>
      <c r="C90" s="41"/>
      <c r="D90" s="223" t="s">
        <v>146</v>
      </c>
      <c r="E90" s="41"/>
      <c r="F90" s="224" t="s">
        <v>830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146</v>
      </c>
      <c r="AU90" s="18" t="s">
        <v>84</v>
      </c>
    </row>
    <row r="91" s="2" customFormat="1" ht="37.8" customHeight="1">
      <c r="A91" s="39"/>
      <c r="B91" s="40"/>
      <c r="C91" s="205" t="s">
        <v>155</v>
      </c>
      <c r="D91" s="205" t="s">
        <v>137</v>
      </c>
      <c r="E91" s="206" t="s">
        <v>831</v>
      </c>
      <c r="F91" s="207" t="s">
        <v>832</v>
      </c>
      <c r="G91" s="208" t="s">
        <v>185</v>
      </c>
      <c r="H91" s="209">
        <v>607.5</v>
      </c>
      <c r="I91" s="210"/>
      <c r="J91" s="211">
        <f>ROUND(I91*H91,2)</f>
        <v>0</v>
      </c>
      <c r="K91" s="207" t="s">
        <v>141</v>
      </c>
      <c r="L91" s="45"/>
      <c r="M91" s="212" t="s">
        <v>19</v>
      </c>
      <c r="N91" s="213" t="s">
        <v>45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142</v>
      </c>
      <c r="AT91" s="216" t="s">
        <v>137</v>
      </c>
      <c r="AU91" s="216" t="s">
        <v>84</v>
      </c>
      <c r="AY91" s="18" t="s">
        <v>136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142</v>
      </c>
      <c r="BM91" s="216" t="s">
        <v>833</v>
      </c>
    </row>
    <row r="92" s="2" customFormat="1">
      <c r="A92" s="39"/>
      <c r="B92" s="40"/>
      <c r="C92" s="41"/>
      <c r="D92" s="218" t="s">
        <v>144</v>
      </c>
      <c r="E92" s="41"/>
      <c r="F92" s="219" t="s">
        <v>834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144</v>
      </c>
      <c r="AU92" s="18" t="s">
        <v>84</v>
      </c>
    </row>
    <row r="93" s="13" customFormat="1">
      <c r="A93" s="13"/>
      <c r="B93" s="225"/>
      <c r="C93" s="226"/>
      <c r="D93" s="223" t="s">
        <v>148</v>
      </c>
      <c r="E93" s="227" t="s">
        <v>19</v>
      </c>
      <c r="F93" s="228" t="s">
        <v>835</v>
      </c>
      <c r="G93" s="226"/>
      <c r="H93" s="229">
        <v>607.5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148</v>
      </c>
      <c r="AU93" s="235" t="s">
        <v>84</v>
      </c>
      <c r="AV93" s="13" t="s">
        <v>84</v>
      </c>
      <c r="AW93" s="13" t="s">
        <v>35</v>
      </c>
      <c r="AX93" s="13" t="s">
        <v>82</v>
      </c>
      <c r="AY93" s="235" t="s">
        <v>136</v>
      </c>
    </row>
    <row r="94" s="2" customFormat="1" ht="24.15" customHeight="1">
      <c r="A94" s="39"/>
      <c r="B94" s="40"/>
      <c r="C94" s="205" t="s">
        <v>142</v>
      </c>
      <c r="D94" s="205" t="s">
        <v>137</v>
      </c>
      <c r="E94" s="206" t="s">
        <v>836</v>
      </c>
      <c r="F94" s="207" t="s">
        <v>837</v>
      </c>
      <c r="G94" s="208" t="s">
        <v>140</v>
      </c>
      <c r="H94" s="209">
        <v>405</v>
      </c>
      <c r="I94" s="210"/>
      <c r="J94" s="211">
        <f>ROUND(I94*H94,2)</f>
        <v>0</v>
      </c>
      <c r="K94" s="207" t="s">
        <v>141</v>
      </c>
      <c r="L94" s="45"/>
      <c r="M94" s="212" t="s">
        <v>19</v>
      </c>
      <c r="N94" s="213" t="s">
        <v>45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142</v>
      </c>
      <c r="AT94" s="216" t="s">
        <v>137</v>
      </c>
      <c r="AU94" s="216" t="s">
        <v>84</v>
      </c>
      <c r="AY94" s="18" t="s">
        <v>136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82</v>
      </c>
      <c r="BK94" s="217">
        <f>ROUND(I94*H94,2)</f>
        <v>0</v>
      </c>
      <c r="BL94" s="18" t="s">
        <v>142</v>
      </c>
      <c r="BM94" s="216" t="s">
        <v>838</v>
      </c>
    </row>
    <row r="95" s="2" customFormat="1">
      <c r="A95" s="39"/>
      <c r="B95" s="40"/>
      <c r="C95" s="41"/>
      <c r="D95" s="218" t="s">
        <v>144</v>
      </c>
      <c r="E95" s="41"/>
      <c r="F95" s="219" t="s">
        <v>839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84</v>
      </c>
    </row>
    <row r="96" s="2" customFormat="1">
      <c r="A96" s="39"/>
      <c r="B96" s="40"/>
      <c r="C96" s="41"/>
      <c r="D96" s="223" t="s">
        <v>146</v>
      </c>
      <c r="E96" s="41"/>
      <c r="F96" s="224" t="s">
        <v>840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146</v>
      </c>
      <c r="AU96" s="18" t="s">
        <v>84</v>
      </c>
    </row>
    <row r="97" s="2" customFormat="1" ht="24.15" customHeight="1">
      <c r="A97" s="39"/>
      <c r="B97" s="40"/>
      <c r="C97" s="205" t="s">
        <v>168</v>
      </c>
      <c r="D97" s="205" t="s">
        <v>137</v>
      </c>
      <c r="E97" s="206" t="s">
        <v>274</v>
      </c>
      <c r="F97" s="207" t="s">
        <v>275</v>
      </c>
      <c r="G97" s="208" t="s">
        <v>152</v>
      </c>
      <c r="H97" s="209">
        <v>81</v>
      </c>
      <c r="I97" s="210"/>
      <c r="J97" s="211">
        <f>ROUND(I97*H97,2)</f>
        <v>0</v>
      </c>
      <c r="K97" s="207" t="s">
        <v>141</v>
      </c>
      <c r="L97" s="45"/>
      <c r="M97" s="212" t="s">
        <v>19</v>
      </c>
      <c r="N97" s="213" t="s">
        <v>45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142</v>
      </c>
      <c r="AT97" s="216" t="s">
        <v>137</v>
      </c>
      <c r="AU97" s="216" t="s">
        <v>84</v>
      </c>
      <c r="AY97" s="18" t="s">
        <v>136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82</v>
      </c>
      <c r="BK97" s="217">
        <f>ROUND(I97*H97,2)</f>
        <v>0</v>
      </c>
      <c r="BL97" s="18" t="s">
        <v>142</v>
      </c>
      <c r="BM97" s="216" t="s">
        <v>841</v>
      </c>
    </row>
    <row r="98" s="2" customFormat="1">
      <c r="A98" s="39"/>
      <c r="B98" s="40"/>
      <c r="C98" s="41"/>
      <c r="D98" s="218" t="s">
        <v>144</v>
      </c>
      <c r="E98" s="41"/>
      <c r="F98" s="219" t="s">
        <v>277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84</v>
      </c>
    </row>
    <row r="99" s="2" customFormat="1">
      <c r="A99" s="39"/>
      <c r="B99" s="40"/>
      <c r="C99" s="41"/>
      <c r="D99" s="223" t="s">
        <v>146</v>
      </c>
      <c r="E99" s="41"/>
      <c r="F99" s="224" t="s">
        <v>842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146</v>
      </c>
      <c r="AU99" s="18" t="s">
        <v>84</v>
      </c>
    </row>
    <row r="100" s="13" customFormat="1">
      <c r="A100" s="13"/>
      <c r="B100" s="225"/>
      <c r="C100" s="226"/>
      <c r="D100" s="223" t="s">
        <v>148</v>
      </c>
      <c r="E100" s="227" t="s">
        <v>19</v>
      </c>
      <c r="F100" s="228" t="s">
        <v>843</v>
      </c>
      <c r="G100" s="226"/>
      <c r="H100" s="229">
        <v>81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148</v>
      </c>
      <c r="AU100" s="235" t="s">
        <v>84</v>
      </c>
      <c r="AV100" s="13" t="s">
        <v>84</v>
      </c>
      <c r="AW100" s="13" t="s">
        <v>35</v>
      </c>
      <c r="AX100" s="13" t="s">
        <v>82</v>
      </c>
      <c r="AY100" s="235" t="s">
        <v>136</v>
      </c>
    </row>
    <row r="101" s="2" customFormat="1" ht="24.15" customHeight="1">
      <c r="A101" s="39"/>
      <c r="B101" s="40"/>
      <c r="C101" s="205" t="s">
        <v>175</v>
      </c>
      <c r="D101" s="205" t="s">
        <v>137</v>
      </c>
      <c r="E101" s="206" t="s">
        <v>317</v>
      </c>
      <c r="F101" s="207" t="s">
        <v>318</v>
      </c>
      <c r="G101" s="208" t="s">
        <v>301</v>
      </c>
      <c r="H101" s="209">
        <v>179</v>
      </c>
      <c r="I101" s="210"/>
      <c r="J101" s="211">
        <f>ROUND(I101*H101,2)</f>
        <v>0</v>
      </c>
      <c r="K101" s="207" t="s">
        <v>141</v>
      </c>
      <c r="L101" s="45"/>
      <c r="M101" s="212" t="s">
        <v>19</v>
      </c>
      <c r="N101" s="213" t="s">
        <v>45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142</v>
      </c>
      <c r="AT101" s="216" t="s">
        <v>137</v>
      </c>
      <c r="AU101" s="216" t="s">
        <v>84</v>
      </c>
      <c r="AY101" s="18" t="s">
        <v>136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82</v>
      </c>
      <c r="BK101" s="217">
        <f>ROUND(I101*H101,2)</f>
        <v>0</v>
      </c>
      <c r="BL101" s="18" t="s">
        <v>142</v>
      </c>
      <c r="BM101" s="216" t="s">
        <v>844</v>
      </c>
    </row>
    <row r="102" s="2" customFormat="1">
      <c r="A102" s="39"/>
      <c r="B102" s="40"/>
      <c r="C102" s="41"/>
      <c r="D102" s="218" t="s">
        <v>144</v>
      </c>
      <c r="E102" s="41"/>
      <c r="F102" s="219" t="s">
        <v>320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84</v>
      </c>
    </row>
    <row r="103" s="2" customFormat="1">
      <c r="A103" s="39"/>
      <c r="B103" s="40"/>
      <c r="C103" s="41"/>
      <c r="D103" s="223" t="s">
        <v>146</v>
      </c>
      <c r="E103" s="41"/>
      <c r="F103" s="224" t="s">
        <v>845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146</v>
      </c>
      <c r="AU103" s="18" t="s">
        <v>84</v>
      </c>
    </row>
    <row r="104" s="13" customFormat="1">
      <c r="A104" s="13"/>
      <c r="B104" s="225"/>
      <c r="C104" s="226"/>
      <c r="D104" s="223" t="s">
        <v>148</v>
      </c>
      <c r="E104" s="227" t="s">
        <v>19</v>
      </c>
      <c r="F104" s="228" t="s">
        <v>846</v>
      </c>
      <c r="G104" s="226"/>
      <c r="H104" s="229">
        <v>179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148</v>
      </c>
      <c r="AU104" s="235" t="s">
        <v>84</v>
      </c>
      <c r="AV104" s="13" t="s">
        <v>84</v>
      </c>
      <c r="AW104" s="13" t="s">
        <v>35</v>
      </c>
      <c r="AX104" s="13" t="s">
        <v>82</v>
      </c>
      <c r="AY104" s="235" t="s">
        <v>136</v>
      </c>
    </row>
    <row r="105" s="2" customFormat="1" ht="24.15" customHeight="1">
      <c r="A105" s="39"/>
      <c r="B105" s="40"/>
      <c r="C105" s="205" t="s">
        <v>182</v>
      </c>
      <c r="D105" s="205" t="s">
        <v>137</v>
      </c>
      <c r="E105" s="206" t="s">
        <v>323</v>
      </c>
      <c r="F105" s="207" t="s">
        <v>324</v>
      </c>
      <c r="G105" s="208" t="s">
        <v>301</v>
      </c>
      <c r="H105" s="209">
        <v>273</v>
      </c>
      <c r="I105" s="210"/>
      <c r="J105" s="211">
        <f>ROUND(I105*H105,2)</f>
        <v>0</v>
      </c>
      <c r="K105" s="207" t="s">
        <v>141</v>
      </c>
      <c r="L105" s="45"/>
      <c r="M105" s="212" t="s">
        <v>19</v>
      </c>
      <c r="N105" s="213" t="s">
        <v>45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142</v>
      </c>
      <c r="AT105" s="216" t="s">
        <v>137</v>
      </c>
      <c r="AU105" s="216" t="s">
        <v>84</v>
      </c>
      <c r="AY105" s="18" t="s">
        <v>136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82</v>
      </c>
      <c r="BK105" s="217">
        <f>ROUND(I105*H105,2)</f>
        <v>0</v>
      </c>
      <c r="BL105" s="18" t="s">
        <v>142</v>
      </c>
      <c r="BM105" s="216" t="s">
        <v>847</v>
      </c>
    </row>
    <row r="106" s="2" customFormat="1">
      <c r="A106" s="39"/>
      <c r="B106" s="40"/>
      <c r="C106" s="41"/>
      <c r="D106" s="218" t="s">
        <v>144</v>
      </c>
      <c r="E106" s="41"/>
      <c r="F106" s="219" t="s">
        <v>326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84</v>
      </c>
    </row>
    <row r="107" s="2" customFormat="1">
      <c r="A107" s="39"/>
      <c r="B107" s="40"/>
      <c r="C107" s="41"/>
      <c r="D107" s="223" t="s">
        <v>146</v>
      </c>
      <c r="E107" s="41"/>
      <c r="F107" s="224" t="s">
        <v>688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146</v>
      </c>
      <c r="AU107" s="18" t="s">
        <v>84</v>
      </c>
    </row>
    <row r="108" s="13" customFormat="1">
      <c r="A108" s="13"/>
      <c r="B108" s="225"/>
      <c r="C108" s="226"/>
      <c r="D108" s="223" t="s">
        <v>148</v>
      </c>
      <c r="E108" s="227" t="s">
        <v>19</v>
      </c>
      <c r="F108" s="228" t="s">
        <v>848</v>
      </c>
      <c r="G108" s="226"/>
      <c r="H108" s="229">
        <v>273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148</v>
      </c>
      <c r="AU108" s="235" t="s">
        <v>84</v>
      </c>
      <c r="AV108" s="13" t="s">
        <v>84</v>
      </c>
      <c r="AW108" s="13" t="s">
        <v>35</v>
      </c>
      <c r="AX108" s="13" t="s">
        <v>82</v>
      </c>
      <c r="AY108" s="235" t="s">
        <v>136</v>
      </c>
    </row>
    <row r="109" s="2" customFormat="1" ht="24.15" customHeight="1">
      <c r="A109" s="39"/>
      <c r="B109" s="40"/>
      <c r="C109" s="205" t="s">
        <v>190</v>
      </c>
      <c r="D109" s="205" t="s">
        <v>137</v>
      </c>
      <c r="E109" s="206" t="s">
        <v>329</v>
      </c>
      <c r="F109" s="207" t="s">
        <v>330</v>
      </c>
      <c r="G109" s="208" t="s">
        <v>301</v>
      </c>
      <c r="H109" s="209">
        <v>51</v>
      </c>
      <c r="I109" s="210"/>
      <c r="J109" s="211">
        <f>ROUND(I109*H109,2)</f>
        <v>0</v>
      </c>
      <c r="K109" s="207" t="s">
        <v>141</v>
      </c>
      <c r="L109" s="45"/>
      <c r="M109" s="212" t="s">
        <v>19</v>
      </c>
      <c r="N109" s="213" t="s">
        <v>45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142</v>
      </c>
      <c r="AT109" s="216" t="s">
        <v>137</v>
      </c>
      <c r="AU109" s="216" t="s">
        <v>84</v>
      </c>
      <c r="AY109" s="18" t="s">
        <v>136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82</v>
      </c>
      <c r="BK109" s="217">
        <f>ROUND(I109*H109,2)</f>
        <v>0</v>
      </c>
      <c r="BL109" s="18" t="s">
        <v>142</v>
      </c>
      <c r="BM109" s="216" t="s">
        <v>849</v>
      </c>
    </row>
    <row r="110" s="2" customFormat="1">
      <c r="A110" s="39"/>
      <c r="B110" s="40"/>
      <c r="C110" s="41"/>
      <c r="D110" s="218" t="s">
        <v>144</v>
      </c>
      <c r="E110" s="41"/>
      <c r="F110" s="219" t="s">
        <v>332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84</v>
      </c>
    </row>
    <row r="111" s="2" customFormat="1">
      <c r="A111" s="39"/>
      <c r="B111" s="40"/>
      <c r="C111" s="41"/>
      <c r="D111" s="223" t="s">
        <v>146</v>
      </c>
      <c r="E111" s="41"/>
      <c r="F111" s="224" t="s">
        <v>850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146</v>
      </c>
      <c r="AU111" s="18" t="s">
        <v>84</v>
      </c>
    </row>
    <row r="112" s="2" customFormat="1" ht="24.15" customHeight="1">
      <c r="A112" s="39"/>
      <c r="B112" s="40"/>
      <c r="C112" s="205" t="s">
        <v>195</v>
      </c>
      <c r="D112" s="205" t="s">
        <v>137</v>
      </c>
      <c r="E112" s="206" t="s">
        <v>851</v>
      </c>
      <c r="F112" s="207" t="s">
        <v>852</v>
      </c>
      <c r="G112" s="208" t="s">
        <v>301</v>
      </c>
      <c r="H112" s="209">
        <v>58</v>
      </c>
      <c r="I112" s="210"/>
      <c r="J112" s="211">
        <f>ROUND(I112*H112,2)</f>
        <v>0</v>
      </c>
      <c r="K112" s="207" t="s">
        <v>141</v>
      </c>
      <c r="L112" s="45"/>
      <c r="M112" s="212" t="s">
        <v>19</v>
      </c>
      <c r="N112" s="213" t="s">
        <v>45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142</v>
      </c>
      <c r="AT112" s="216" t="s">
        <v>137</v>
      </c>
      <c r="AU112" s="216" t="s">
        <v>84</v>
      </c>
      <c r="AY112" s="18" t="s">
        <v>136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82</v>
      </c>
      <c r="BK112" s="217">
        <f>ROUND(I112*H112,2)</f>
        <v>0</v>
      </c>
      <c r="BL112" s="18" t="s">
        <v>142</v>
      </c>
      <c r="BM112" s="216" t="s">
        <v>853</v>
      </c>
    </row>
    <row r="113" s="2" customFormat="1">
      <c r="A113" s="39"/>
      <c r="B113" s="40"/>
      <c r="C113" s="41"/>
      <c r="D113" s="218" t="s">
        <v>144</v>
      </c>
      <c r="E113" s="41"/>
      <c r="F113" s="219" t="s">
        <v>854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144</v>
      </c>
      <c r="AU113" s="18" t="s">
        <v>84</v>
      </c>
    </row>
    <row r="114" s="2" customFormat="1">
      <c r="A114" s="39"/>
      <c r="B114" s="40"/>
      <c r="C114" s="41"/>
      <c r="D114" s="223" t="s">
        <v>146</v>
      </c>
      <c r="E114" s="41"/>
      <c r="F114" s="224" t="s">
        <v>855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146</v>
      </c>
      <c r="AU114" s="18" t="s">
        <v>84</v>
      </c>
    </row>
    <row r="115" s="2" customFormat="1" ht="24.15" customHeight="1">
      <c r="A115" s="39"/>
      <c r="B115" s="40"/>
      <c r="C115" s="205" t="s">
        <v>201</v>
      </c>
      <c r="D115" s="205" t="s">
        <v>137</v>
      </c>
      <c r="E115" s="206" t="s">
        <v>353</v>
      </c>
      <c r="F115" s="207" t="s">
        <v>354</v>
      </c>
      <c r="G115" s="208" t="s">
        <v>301</v>
      </c>
      <c r="H115" s="209">
        <v>324</v>
      </c>
      <c r="I115" s="210"/>
      <c r="J115" s="211">
        <f>ROUND(I115*H115,2)</f>
        <v>0</v>
      </c>
      <c r="K115" s="207" t="s">
        <v>141</v>
      </c>
      <c r="L115" s="45"/>
      <c r="M115" s="212" t="s">
        <v>19</v>
      </c>
      <c r="N115" s="213" t="s">
        <v>45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142</v>
      </c>
      <c r="AT115" s="216" t="s">
        <v>137</v>
      </c>
      <c r="AU115" s="216" t="s">
        <v>84</v>
      </c>
      <c r="AY115" s="18" t="s">
        <v>136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82</v>
      </c>
      <c r="BK115" s="217">
        <f>ROUND(I115*H115,2)</f>
        <v>0</v>
      </c>
      <c r="BL115" s="18" t="s">
        <v>142</v>
      </c>
      <c r="BM115" s="216" t="s">
        <v>856</v>
      </c>
    </row>
    <row r="116" s="2" customFormat="1">
      <c r="A116" s="39"/>
      <c r="B116" s="40"/>
      <c r="C116" s="41"/>
      <c r="D116" s="218" t="s">
        <v>144</v>
      </c>
      <c r="E116" s="41"/>
      <c r="F116" s="219" t="s">
        <v>356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144</v>
      </c>
      <c r="AU116" s="18" t="s">
        <v>84</v>
      </c>
    </row>
    <row r="117" s="2" customFormat="1">
      <c r="A117" s="39"/>
      <c r="B117" s="40"/>
      <c r="C117" s="41"/>
      <c r="D117" s="223" t="s">
        <v>146</v>
      </c>
      <c r="E117" s="41"/>
      <c r="F117" s="224" t="s">
        <v>357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84</v>
      </c>
    </row>
    <row r="118" s="2" customFormat="1" ht="16.5" customHeight="1">
      <c r="A118" s="39"/>
      <c r="B118" s="40"/>
      <c r="C118" s="250" t="s">
        <v>209</v>
      </c>
      <c r="D118" s="250" t="s">
        <v>358</v>
      </c>
      <c r="E118" s="251" t="s">
        <v>359</v>
      </c>
      <c r="F118" s="252" t="s">
        <v>360</v>
      </c>
      <c r="G118" s="253" t="s">
        <v>301</v>
      </c>
      <c r="H118" s="254">
        <v>324</v>
      </c>
      <c r="I118" s="255"/>
      <c r="J118" s="256">
        <f>ROUND(I118*H118,2)</f>
        <v>0</v>
      </c>
      <c r="K118" s="252" t="s">
        <v>19</v>
      </c>
      <c r="L118" s="257"/>
      <c r="M118" s="258" t="s">
        <v>19</v>
      </c>
      <c r="N118" s="259" t="s">
        <v>45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190</v>
      </c>
      <c r="AT118" s="216" t="s">
        <v>358</v>
      </c>
      <c r="AU118" s="216" t="s">
        <v>84</v>
      </c>
      <c r="AY118" s="18" t="s">
        <v>136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82</v>
      </c>
      <c r="BK118" s="217">
        <f>ROUND(I118*H118,2)</f>
        <v>0</v>
      </c>
      <c r="BL118" s="18" t="s">
        <v>142</v>
      </c>
      <c r="BM118" s="216" t="s">
        <v>857</v>
      </c>
    </row>
    <row r="119" s="13" customFormat="1">
      <c r="A119" s="13"/>
      <c r="B119" s="225"/>
      <c r="C119" s="226"/>
      <c r="D119" s="223" t="s">
        <v>148</v>
      </c>
      <c r="E119" s="227" t="s">
        <v>19</v>
      </c>
      <c r="F119" s="228" t="s">
        <v>858</v>
      </c>
      <c r="G119" s="226"/>
      <c r="H119" s="229">
        <v>7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148</v>
      </c>
      <c r="AU119" s="235" t="s">
        <v>84</v>
      </c>
      <c r="AV119" s="13" t="s">
        <v>84</v>
      </c>
      <c r="AW119" s="13" t="s">
        <v>35</v>
      </c>
      <c r="AX119" s="13" t="s">
        <v>74</v>
      </c>
      <c r="AY119" s="235" t="s">
        <v>136</v>
      </c>
    </row>
    <row r="120" s="13" customFormat="1">
      <c r="A120" s="13"/>
      <c r="B120" s="225"/>
      <c r="C120" s="226"/>
      <c r="D120" s="223" t="s">
        <v>148</v>
      </c>
      <c r="E120" s="227" t="s">
        <v>19</v>
      </c>
      <c r="F120" s="228" t="s">
        <v>859</v>
      </c>
      <c r="G120" s="226"/>
      <c r="H120" s="229">
        <v>11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148</v>
      </c>
      <c r="AU120" s="235" t="s">
        <v>84</v>
      </c>
      <c r="AV120" s="13" t="s">
        <v>84</v>
      </c>
      <c r="AW120" s="13" t="s">
        <v>35</v>
      </c>
      <c r="AX120" s="13" t="s">
        <v>74</v>
      </c>
      <c r="AY120" s="235" t="s">
        <v>136</v>
      </c>
    </row>
    <row r="121" s="13" customFormat="1">
      <c r="A121" s="13"/>
      <c r="B121" s="225"/>
      <c r="C121" s="226"/>
      <c r="D121" s="223" t="s">
        <v>148</v>
      </c>
      <c r="E121" s="227" t="s">
        <v>19</v>
      </c>
      <c r="F121" s="228" t="s">
        <v>860</v>
      </c>
      <c r="G121" s="226"/>
      <c r="H121" s="229">
        <v>63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148</v>
      </c>
      <c r="AU121" s="235" t="s">
        <v>84</v>
      </c>
      <c r="AV121" s="13" t="s">
        <v>84</v>
      </c>
      <c r="AW121" s="13" t="s">
        <v>35</v>
      </c>
      <c r="AX121" s="13" t="s">
        <v>74</v>
      </c>
      <c r="AY121" s="235" t="s">
        <v>136</v>
      </c>
    </row>
    <row r="122" s="13" customFormat="1">
      <c r="A122" s="13"/>
      <c r="B122" s="225"/>
      <c r="C122" s="226"/>
      <c r="D122" s="223" t="s">
        <v>148</v>
      </c>
      <c r="E122" s="227" t="s">
        <v>19</v>
      </c>
      <c r="F122" s="228" t="s">
        <v>861</v>
      </c>
      <c r="G122" s="226"/>
      <c r="H122" s="229">
        <v>46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148</v>
      </c>
      <c r="AU122" s="235" t="s">
        <v>84</v>
      </c>
      <c r="AV122" s="13" t="s">
        <v>84</v>
      </c>
      <c r="AW122" s="13" t="s">
        <v>35</v>
      </c>
      <c r="AX122" s="13" t="s">
        <v>74</v>
      </c>
      <c r="AY122" s="235" t="s">
        <v>136</v>
      </c>
    </row>
    <row r="123" s="13" customFormat="1">
      <c r="A123" s="13"/>
      <c r="B123" s="225"/>
      <c r="C123" s="226"/>
      <c r="D123" s="223" t="s">
        <v>148</v>
      </c>
      <c r="E123" s="227" t="s">
        <v>19</v>
      </c>
      <c r="F123" s="228" t="s">
        <v>862</v>
      </c>
      <c r="G123" s="226"/>
      <c r="H123" s="229">
        <v>23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148</v>
      </c>
      <c r="AU123" s="235" t="s">
        <v>84</v>
      </c>
      <c r="AV123" s="13" t="s">
        <v>84</v>
      </c>
      <c r="AW123" s="13" t="s">
        <v>35</v>
      </c>
      <c r="AX123" s="13" t="s">
        <v>74</v>
      </c>
      <c r="AY123" s="235" t="s">
        <v>136</v>
      </c>
    </row>
    <row r="124" s="13" customFormat="1">
      <c r="A124" s="13"/>
      <c r="B124" s="225"/>
      <c r="C124" s="226"/>
      <c r="D124" s="223" t="s">
        <v>148</v>
      </c>
      <c r="E124" s="227" t="s">
        <v>19</v>
      </c>
      <c r="F124" s="228" t="s">
        <v>863</v>
      </c>
      <c r="G124" s="226"/>
      <c r="H124" s="229">
        <v>10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148</v>
      </c>
      <c r="AU124" s="235" t="s">
        <v>84</v>
      </c>
      <c r="AV124" s="13" t="s">
        <v>84</v>
      </c>
      <c r="AW124" s="13" t="s">
        <v>35</v>
      </c>
      <c r="AX124" s="13" t="s">
        <v>74</v>
      </c>
      <c r="AY124" s="235" t="s">
        <v>136</v>
      </c>
    </row>
    <row r="125" s="13" customFormat="1">
      <c r="A125" s="13"/>
      <c r="B125" s="225"/>
      <c r="C125" s="226"/>
      <c r="D125" s="223" t="s">
        <v>148</v>
      </c>
      <c r="E125" s="227" t="s">
        <v>19</v>
      </c>
      <c r="F125" s="228" t="s">
        <v>864</v>
      </c>
      <c r="G125" s="226"/>
      <c r="H125" s="229">
        <v>10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148</v>
      </c>
      <c r="AU125" s="235" t="s">
        <v>84</v>
      </c>
      <c r="AV125" s="13" t="s">
        <v>84</v>
      </c>
      <c r="AW125" s="13" t="s">
        <v>35</v>
      </c>
      <c r="AX125" s="13" t="s">
        <v>74</v>
      </c>
      <c r="AY125" s="235" t="s">
        <v>136</v>
      </c>
    </row>
    <row r="126" s="13" customFormat="1">
      <c r="A126" s="13"/>
      <c r="B126" s="225"/>
      <c r="C126" s="226"/>
      <c r="D126" s="223" t="s">
        <v>148</v>
      </c>
      <c r="E126" s="227" t="s">
        <v>19</v>
      </c>
      <c r="F126" s="228" t="s">
        <v>865</v>
      </c>
      <c r="G126" s="226"/>
      <c r="H126" s="229">
        <v>7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148</v>
      </c>
      <c r="AU126" s="235" t="s">
        <v>84</v>
      </c>
      <c r="AV126" s="13" t="s">
        <v>84</v>
      </c>
      <c r="AW126" s="13" t="s">
        <v>35</v>
      </c>
      <c r="AX126" s="13" t="s">
        <v>74</v>
      </c>
      <c r="AY126" s="235" t="s">
        <v>136</v>
      </c>
    </row>
    <row r="127" s="13" customFormat="1">
      <c r="A127" s="13"/>
      <c r="B127" s="225"/>
      <c r="C127" s="226"/>
      <c r="D127" s="223" t="s">
        <v>148</v>
      </c>
      <c r="E127" s="227" t="s">
        <v>19</v>
      </c>
      <c r="F127" s="228" t="s">
        <v>866</v>
      </c>
      <c r="G127" s="226"/>
      <c r="H127" s="229">
        <v>41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148</v>
      </c>
      <c r="AU127" s="235" t="s">
        <v>84</v>
      </c>
      <c r="AV127" s="13" t="s">
        <v>84</v>
      </c>
      <c r="AW127" s="13" t="s">
        <v>35</v>
      </c>
      <c r="AX127" s="13" t="s">
        <v>74</v>
      </c>
      <c r="AY127" s="235" t="s">
        <v>136</v>
      </c>
    </row>
    <row r="128" s="13" customFormat="1">
      <c r="A128" s="13"/>
      <c r="B128" s="225"/>
      <c r="C128" s="226"/>
      <c r="D128" s="223" t="s">
        <v>148</v>
      </c>
      <c r="E128" s="227" t="s">
        <v>19</v>
      </c>
      <c r="F128" s="228" t="s">
        <v>867</v>
      </c>
      <c r="G128" s="226"/>
      <c r="H128" s="229">
        <v>34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148</v>
      </c>
      <c r="AU128" s="235" t="s">
        <v>84</v>
      </c>
      <c r="AV128" s="13" t="s">
        <v>84</v>
      </c>
      <c r="AW128" s="13" t="s">
        <v>35</v>
      </c>
      <c r="AX128" s="13" t="s">
        <v>74</v>
      </c>
      <c r="AY128" s="235" t="s">
        <v>136</v>
      </c>
    </row>
    <row r="129" s="13" customFormat="1">
      <c r="A129" s="13"/>
      <c r="B129" s="225"/>
      <c r="C129" s="226"/>
      <c r="D129" s="223" t="s">
        <v>148</v>
      </c>
      <c r="E129" s="227" t="s">
        <v>19</v>
      </c>
      <c r="F129" s="228" t="s">
        <v>868</v>
      </c>
      <c r="G129" s="226"/>
      <c r="H129" s="229">
        <v>37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148</v>
      </c>
      <c r="AU129" s="235" t="s">
        <v>84</v>
      </c>
      <c r="AV129" s="13" t="s">
        <v>84</v>
      </c>
      <c r="AW129" s="13" t="s">
        <v>35</v>
      </c>
      <c r="AX129" s="13" t="s">
        <v>74</v>
      </c>
      <c r="AY129" s="235" t="s">
        <v>136</v>
      </c>
    </row>
    <row r="130" s="13" customFormat="1">
      <c r="A130" s="13"/>
      <c r="B130" s="225"/>
      <c r="C130" s="226"/>
      <c r="D130" s="223" t="s">
        <v>148</v>
      </c>
      <c r="E130" s="227" t="s">
        <v>19</v>
      </c>
      <c r="F130" s="228" t="s">
        <v>869</v>
      </c>
      <c r="G130" s="226"/>
      <c r="H130" s="229">
        <v>35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148</v>
      </c>
      <c r="AU130" s="235" t="s">
        <v>84</v>
      </c>
      <c r="AV130" s="13" t="s">
        <v>84</v>
      </c>
      <c r="AW130" s="13" t="s">
        <v>35</v>
      </c>
      <c r="AX130" s="13" t="s">
        <v>74</v>
      </c>
      <c r="AY130" s="235" t="s">
        <v>136</v>
      </c>
    </row>
    <row r="131" s="14" customFormat="1">
      <c r="A131" s="14"/>
      <c r="B131" s="236"/>
      <c r="C131" s="237"/>
      <c r="D131" s="223" t="s">
        <v>148</v>
      </c>
      <c r="E131" s="238" t="s">
        <v>19</v>
      </c>
      <c r="F131" s="239" t="s">
        <v>162</v>
      </c>
      <c r="G131" s="237"/>
      <c r="H131" s="240">
        <v>324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148</v>
      </c>
      <c r="AU131" s="246" t="s">
        <v>84</v>
      </c>
      <c r="AV131" s="14" t="s">
        <v>142</v>
      </c>
      <c r="AW131" s="14" t="s">
        <v>35</v>
      </c>
      <c r="AX131" s="14" t="s">
        <v>82</v>
      </c>
      <c r="AY131" s="246" t="s">
        <v>136</v>
      </c>
    </row>
    <row r="132" s="2" customFormat="1" ht="24.15" customHeight="1">
      <c r="A132" s="39"/>
      <c r="B132" s="40"/>
      <c r="C132" s="205" t="s">
        <v>216</v>
      </c>
      <c r="D132" s="205" t="s">
        <v>137</v>
      </c>
      <c r="E132" s="206" t="s">
        <v>378</v>
      </c>
      <c r="F132" s="207" t="s">
        <v>379</v>
      </c>
      <c r="G132" s="208" t="s">
        <v>301</v>
      </c>
      <c r="H132" s="209">
        <v>237</v>
      </c>
      <c r="I132" s="210"/>
      <c r="J132" s="211">
        <f>ROUND(I132*H132,2)</f>
        <v>0</v>
      </c>
      <c r="K132" s="207" t="s">
        <v>141</v>
      </c>
      <c r="L132" s="45"/>
      <c r="M132" s="212" t="s">
        <v>19</v>
      </c>
      <c r="N132" s="213" t="s">
        <v>45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142</v>
      </c>
      <c r="AT132" s="216" t="s">
        <v>137</v>
      </c>
      <c r="AU132" s="216" t="s">
        <v>84</v>
      </c>
      <c r="AY132" s="18" t="s">
        <v>136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82</v>
      </c>
      <c r="BK132" s="217">
        <f>ROUND(I132*H132,2)</f>
        <v>0</v>
      </c>
      <c r="BL132" s="18" t="s">
        <v>142</v>
      </c>
      <c r="BM132" s="216" t="s">
        <v>870</v>
      </c>
    </row>
    <row r="133" s="2" customFormat="1">
      <c r="A133" s="39"/>
      <c r="B133" s="40"/>
      <c r="C133" s="41"/>
      <c r="D133" s="218" t="s">
        <v>144</v>
      </c>
      <c r="E133" s="41"/>
      <c r="F133" s="219" t="s">
        <v>381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84</v>
      </c>
    </row>
    <row r="134" s="2" customFormat="1">
      <c r="A134" s="39"/>
      <c r="B134" s="40"/>
      <c r="C134" s="41"/>
      <c r="D134" s="223" t="s">
        <v>146</v>
      </c>
      <c r="E134" s="41"/>
      <c r="F134" s="224" t="s">
        <v>696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146</v>
      </c>
      <c r="AU134" s="18" t="s">
        <v>84</v>
      </c>
    </row>
    <row r="135" s="2" customFormat="1" ht="16.5" customHeight="1">
      <c r="A135" s="39"/>
      <c r="B135" s="40"/>
      <c r="C135" s="250" t="s">
        <v>223</v>
      </c>
      <c r="D135" s="250" t="s">
        <v>358</v>
      </c>
      <c r="E135" s="251" t="s">
        <v>383</v>
      </c>
      <c r="F135" s="252" t="s">
        <v>384</v>
      </c>
      <c r="G135" s="253" t="s">
        <v>301</v>
      </c>
      <c r="H135" s="254">
        <v>234</v>
      </c>
      <c r="I135" s="255"/>
      <c r="J135" s="256">
        <f>ROUND(I135*H135,2)</f>
        <v>0</v>
      </c>
      <c r="K135" s="252" t="s">
        <v>19</v>
      </c>
      <c r="L135" s="257"/>
      <c r="M135" s="258" t="s">
        <v>19</v>
      </c>
      <c r="N135" s="259" t="s">
        <v>45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190</v>
      </c>
      <c r="AT135" s="216" t="s">
        <v>358</v>
      </c>
      <c r="AU135" s="216" t="s">
        <v>84</v>
      </c>
      <c r="AY135" s="18" t="s">
        <v>136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82</v>
      </c>
      <c r="BK135" s="217">
        <f>ROUND(I135*H135,2)</f>
        <v>0</v>
      </c>
      <c r="BL135" s="18" t="s">
        <v>142</v>
      </c>
      <c r="BM135" s="216" t="s">
        <v>871</v>
      </c>
    </row>
    <row r="136" s="13" customFormat="1">
      <c r="A136" s="13"/>
      <c r="B136" s="225"/>
      <c r="C136" s="226"/>
      <c r="D136" s="223" t="s">
        <v>148</v>
      </c>
      <c r="E136" s="227" t="s">
        <v>19</v>
      </c>
      <c r="F136" s="228" t="s">
        <v>872</v>
      </c>
      <c r="G136" s="226"/>
      <c r="H136" s="229">
        <v>15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148</v>
      </c>
      <c r="AU136" s="235" t="s">
        <v>84</v>
      </c>
      <c r="AV136" s="13" t="s">
        <v>84</v>
      </c>
      <c r="AW136" s="13" t="s">
        <v>35</v>
      </c>
      <c r="AX136" s="13" t="s">
        <v>74</v>
      </c>
      <c r="AY136" s="235" t="s">
        <v>136</v>
      </c>
    </row>
    <row r="137" s="13" customFormat="1">
      <c r="A137" s="13"/>
      <c r="B137" s="225"/>
      <c r="C137" s="226"/>
      <c r="D137" s="223" t="s">
        <v>148</v>
      </c>
      <c r="E137" s="227" t="s">
        <v>19</v>
      </c>
      <c r="F137" s="228" t="s">
        <v>873</v>
      </c>
      <c r="G137" s="226"/>
      <c r="H137" s="229">
        <v>20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148</v>
      </c>
      <c r="AU137" s="235" t="s">
        <v>84</v>
      </c>
      <c r="AV137" s="13" t="s">
        <v>84</v>
      </c>
      <c r="AW137" s="13" t="s">
        <v>35</v>
      </c>
      <c r="AX137" s="13" t="s">
        <v>74</v>
      </c>
      <c r="AY137" s="235" t="s">
        <v>136</v>
      </c>
    </row>
    <row r="138" s="13" customFormat="1">
      <c r="A138" s="13"/>
      <c r="B138" s="225"/>
      <c r="C138" s="226"/>
      <c r="D138" s="223" t="s">
        <v>148</v>
      </c>
      <c r="E138" s="227" t="s">
        <v>19</v>
      </c>
      <c r="F138" s="228" t="s">
        <v>874</v>
      </c>
      <c r="G138" s="226"/>
      <c r="H138" s="229">
        <v>20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148</v>
      </c>
      <c r="AU138" s="235" t="s">
        <v>84</v>
      </c>
      <c r="AV138" s="13" t="s">
        <v>84</v>
      </c>
      <c r="AW138" s="13" t="s">
        <v>35</v>
      </c>
      <c r="AX138" s="13" t="s">
        <v>74</v>
      </c>
      <c r="AY138" s="235" t="s">
        <v>136</v>
      </c>
    </row>
    <row r="139" s="13" customFormat="1">
      <c r="A139" s="13"/>
      <c r="B139" s="225"/>
      <c r="C139" s="226"/>
      <c r="D139" s="223" t="s">
        <v>148</v>
      </c>
      <c r="E139" s="227" t="s">
        <v>19</v>
      </c>
      <c r="F139" s="228" t="s">
        <v>875</v>
      </c>
      <c r="G139" s="226"/>
      <c r="H139" s="229">
        <v>5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148</v>
      </c>
      <c r="AU139" s="235" t="s">
        <v>84</v>
      </c>
      <c r="AV139" s="13" t="s">
        <v>84</v>
      </c>
      <c r="AW139" s="13" t="s">
        <v>35</v>
      </c>
      <c r="AX139" s="13" t="s">
        <v>74</v>
      </c>
      <c r="AY139" s="235" t="s">
        <v>136</v>
      </c>
    </row>
    <row r="140" s="13" customFormat="1">
      <c r="A140" s="13"/>
      <c r="B140" s="225"/>
      <c r="C140" s="226"/>
      <c r="D140" s="223" t="s">
        <v>148</v>
      </c>
      <c r="E140" s="227" t="s">
        <v>19</v>
      </c>
      <c r="F140" s="228" t="s">
        <v>876</v>
      </c>
      <c r="G140" s="226"/>
      <c r="H140" s="229">
        <v>16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148</v>
      </c>
      <c r="AU140" s="235" t="s">
        <v>84</v>
      </c>
      <c r="AV140" s="13" t="s">
        <v>84</v>
      </c>
      <c r="AW140" s="13" t="s">
        <v>35</v>
      </c>
      <c r="AX140" s="13" t="s">
        <v>74</v>
      </c>
      <c r="AY140" s="235" t="s">
        <v>136</v>
      </c>
    </row>
    <row r="141" s="13" customFormat="1">
      <c r="A141" s="13"/>
      <c r="B141" s="225"/>
      <c r="C141" s="226"/>
      <c r="D141" s="223" t="s">
        <v>148</v>
      </c>
      <c r="E141" s="227" t="s">
        <v>19</v>
      </c>
      <c r="F141" s="228" t="s">
        <v>877</v>
      </c>
      <c r="G141" s="226"/>
      <c r="H141" s="229">
        <v>10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148</v>
      </c>
      <c r="AU141" s="235" t="s">
        <v>84</v>
      </c>
      <c r="AV141" s="13" t="s">
        <v>84</v>
      </c>
      <c r="AW141" s="13" t="s">
        <v>35</v>
      </c>
      <c r="AX141" s="13" t="s">
        <v>74</v>
      </c>
      <c r="AY141" s="235" t="s">
        <v>136</v>
      </c>
    </row>
    <row r="142" s="13" customFormat="1">
      <c r="A142" s="13"/>
      <c r="B142" s="225"/>
      <c r="C142" s="226"/>
      <c r="D142" s="223" t="s">
        <v>148</v>
      </c>
      <c r="E142" s="227" t="s">
        <v>19</v>
      </c>
      <c r="F142" s="228" t="s">
        <v>878</v>
      </c>
      <c r="G142" s="226"/>
      <c r="H142" s="229">
        <v>62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148</v>
      </c>
      <c r="AU142" s="235" t="s">
        <v>84</v>
      </c>
      <c r="AV142" s="13" t="s">
        <v>84</v>
      </c>
      <c r="AW142" s="13" t="s">
        <v>35</v>
      </c>
      <c r="AX142" s="13" t="s">
        <v>74</v>
      </c>
      <c r="AY142" s="235" t="s">
        <v>136</v>
      </c>
    </row>
    <row r="143" s="13" customFormat="1">
      <c r="A143" s="13"/>
      <c r="B143" s="225"/>
      <c r="C143" s="226"/>
      <c r="D143" s="223" t="s">
        <v>148</v>
      </c>
      <c r="E143" s="227" t="s">
        <v>19</v>
      </c>
      <c r="F143" s="228" t="s">
        <v>879</v>
      </c>
      <c r="G143" s="226"/>
      <c r="H143" s="229">
        <v>18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148</v>
      </c>
      <c r="AU143" s="235" t="s">
        <v>84</v>
      </c>
      <c r="AV143" s="13" t="s">
        <v>84</v>
      </c>
      <c r="AW143" s="13" t="s">
        <v>35</v>
      </c>
      <c r="AX143" s="13" t="s">
        <v>74</v>
      </c>
      <c r="AY143" s="235" t="s">
        <v>136</v>
      </c>
    </row>
    <row r="144" s="13" customFormat="1">
      <c r="A144" s="13"/>
      <c r="B144" s="225"/>
      <c r="C144" s="226"/>
      <c r="D144" s="223" t="s">
        <v>148</v>
      </c>
      <c r="E144" s="227" t="s">
        <v>19</v>
      </c>
      <c r="F144" s="228" t="s">
        <v>880</v>
      </c>
      <c r="G144" s="226"/>
      <c r="H144" s="229">
        <v>9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148</v>
      </c>
      <c r="AU144" s="235" t="s">
        <v>84</v>
      </c>
      <c r="AV144" s="13" t="s">
        <v>84</v>
      </c>
      <c r="AW144" s="13" t="s">
        <v>35</v>
      </c>
      <c r="AX144" s="13" t="s">
        <v>74</v>
      </c>
      <c r="AY144" s="235" t="s">
        <v>136</v>
      </c>
    </row>
    <row r="145" s="13" customFormat="1">
      <c r="A145" s="13"/>
      <c r="B145" s="225"/>
      <c r="C145" s="226"/>
      <c r="D145" s="223" t="s">
        <v>148</v>
      </c>
      <c r="E145" s="227" t="s">
        <v>19</v>
      </c>
      <c r="F145" s="228" t="s">
        <v>881</v>
      </c>
      <c r="G145" s="226"/>
      <c r="H145" s="229">
        <v>59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148</v>
      </c>
      <c r="AU145" s="235" t="s">
        <v>84</v>
      </c>
      <c r="AV145" s="13" t="s">
        <v>84</v>
      </c>
      <c r="AW145" s="13" t="s">
        <v>35</v>
      </c>
      <c r="AX145" s="13" t="s">
        <v>74</v>
      </c>
      <c r="AY145" s="235" t="s">
        <v>136</v>
      </c>
    </row>
    <row r="146" s="14" customFormat="1">
      <c r="A146" s="14"/>
      <c r="B146" s="236"/>
      <c r="C146" s="237"/>
      <c r="D146" s="223" t="s">
        <v>148</v>
      </c>
      <c r="E146" s="238" t="s">
        <v>19</v>
      </c>
      <c r="F146" s="239" t="s">
        <v>162</v>
      </c>
      <c r="G146" s="237"/>
      <c r="H146" s="240">
        <v>234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148</v>
      </c>
      <c r="AU146" s="246" t="s">
        <v>84</v>
      </c>
      <c r="AV146" s="14" t="s">
        <v>142</v>
      </c>
      <c r="AW146" s="14" t="s">
        <v>35</v>
      </c>
      <c r="AX146" s="14" t="s">
        <v>82</v>
      </c>
      <c r="AY146" s="246" t="s">
        <v>136</v>
      </c>
    </row>
    <row r="147" s="2" customFormat="1" ht="16.5" customHeight="1">
      <c r="A147" s="39"/>
      <c r="B147" s="40"/>
      <c r="C147" s="250" t="s">
        <v>228</v>
      </c>
      <c r="D147" s="250" t="s">
        <v>358</v>
      </c>
      <c r="E147" s="251" t="s">
        <v>882</v>
      </c>
      <c r="F147" s="252" t="s">
        <v>883</v>
      </c>
      <c r="G147" s="253" t="s">
        <v>301</v>
      </c>
      <c r="H147" s="254">
        <v>3</v>
      </c>
      <c r="I147" s="255"/>
      <c r="J147" s="256">
        <f>ROUND(I147*H147,2)</f>
        <v>0</v>
      </c>
      <c r="K147" s="252" t="s">
        <v>19</v>
      </c>
      <c r="L147" s="257"/>
      <c r="M147" s="258" t="s">
        <v>19</v>
      </c>
      <c r="N147" s="259" t="s">
        <v>45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190</v>
      </c>
      <c r="AT147" s="216" t="s">
        <v>358</v>
      </c>
      <c r="AU147" s="216" t="s">
        <v>84</v>
      </c>
      <c r="AY147" s="18" t="s">
        <v>136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82</v>
      </c>
      <c r="BK147" s="217">
        <f>ROUND(I147*H147,2)</f>
        <v>0</v>
      </c>
      <c r="BL147" s="18" t="s">
        <v>142</v>
      </c>
      <c r="BM147" s="216" t="s">
        <v>884</v>
      </c>
    </row>
    <row r="148" s="13" customFormat="1">
      <c r="A148" s="13"/>
      <c r="B148" s="225"/>
      <c r="C148" s="226"/>
      <c r="D148" s="223" t="s">
        <v>148</v>
      </c>
      <c r="E148" s="227" t="s">
        <v>19</v>
      </c>
      <c r="F148" s="228" t="s">
        <v>885</v>
      </c>
      <c r="G148" s="226"/>
      <c r="H148" s="229">
        <v>3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148</v>
      </c>
      <c r="AU148" s="235" t="s">
        <v>84</v>
      </c>
      <c r="AV148" s="13" t="s">
        <v>84</v>
      </c>
      <c r="AW148" s="13" t="s">
        <v>35</v>
      </c>
      <c r="AX148" s="13" t="s">
        <v>82</v>
      </c>
      <c r="AY148" s="235" t="s">
        <v>136</v>
      </c>
    </row>
    <row r="149" s="2" customFormat="1" ht="16.5" customHeight="1">
      <c r="A149" s="39"/>
      <c r="B149" s="40"/>
      <c r="C149" s="205" t="s">
        <v>8</v>
      </c>
      <c r="D149" s="205" t="s">
        <v>137</v>
      </c>
      <c r="E149" s="206" t="s">
        <v>339</v>
      </c>
      <c r="F149" s="207" t="s">
        <v>340</v>
      </c>
      <c r="G149" s="208" t="s">
        <v>341</v>
      </c>
      <c r="H149" s="209">
        <v>0.218</v>
      </c>
      <c r="I149" s="210"/>
      <c r="J149" s="211">
        <f>ROUND(I149*H149,2)</f>
        <v>0</v>
      </c>
      <c r="K149" s="207" t="s">
        <v>141</v>
      </c>
      <c r="L149" s="45"/>
      <c r="M149" s="212" t="s">
        <v>19</v>
      </c>
      <c r="N149" s="213" t="s">
        <v>45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142</v>
      </c>
      <c r="AT149" s="216" t="s">
        <v>137</v>
      </c>
      <c r="AU149" s="216" t="s">
        <v>84</v>
      </c>
      <c r="AY149" s="18" t="s">
        <v>136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82</v>
      </c>
      <c r="BK149" s="217">
        <f>ROUND(I149*H149,2)</f>
        <v>0</v>
      </c>
      <c r="BL149" s="18" t="s">
        <v>142</v>
      </c>
      <c r="BM149" s="216" t="s">
        <v>886</v>
      </c>
    </row>
    <row r="150" s="2" customFormat="1">
      <c r="A150" s="39"/>
      <c r="B150" s="40"/>
      <c r="C150" s="41"/>
      <c r="D150" s="218" t="s">
        <v>144</v>
      </c>
      <c r="E150" s="41"/>
      <c r="F150" s="219" t="s">
        <v>343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144</v>
      </c>
      <c r="AU150" s="18" t="s">
        <v>84</v>
      </c>
    </row>
    <row r="151" s="2" customFormat="1">
      <c r="A151" s="39"/>
      <c r="B151" s="40"/>
      <c r="C151" s="41"/>
      <c r="D151" s="223" t="s">
        <v>146</v>
      </c>
      <c r="E151" s="41"/>
      <c r="F151" s="224" t="s">
        <v>690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84</v>
      </c>
    </row>
    <row r="152" s="2" customFormat="1" ht="21.75" customHeight="1">
      <c r="A152" s="39"/>
      <c r="B152" s="40"/>
      <c r="C152" s="205" t="s">
        <v>242</v>
      </c>
      <c r="D152" s="205" t="s">
        <v>137</v>
      </c>
      <c r="E152" s="206" t="s">
        <v>345</v>
      </c>
      <c r="F152" s="207" t="s">
        <v>346</v>
      </c>
      <c r="G152" s="208" t="s">
        <v>341</v>
      </c>
      <c r="H152" s="209">
        <v>0.218</v>
      </c>
      <c r="I152" s="210"/>
      <c r="J152" s="211">
        <f>ROUND(I152*H152,2)</f>
        <v>0</v>
      </c>
      <c r="K152" s="207" t="s">
        <v>141</v>
      </c>
      <c r="L152" s="45"/>
      <c r="M152" s="212" t="s">
        <v>19</v>
      </c>
      <c r="N152" s="213" t="s">
        <v>45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142</v>
      </c>
      <c r="AT152" s="216" t="s">
        <v>137</v>
      </c>
      <c r="AU152" s="216" t="s">
        <v>84</v>
      </c>
      <c r="AY152" s="18" t="s">
        <v>136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82</v>
      </c>
      <c r="BK152" s="217">
        <f>ROUND(I152*H152,2)</f>
        <v>0</v>
      </c>
      <c r="BL152" s="18" t="s">
        <v>142</v>
      </c>
      <c r="BM152" s="216" t="s">
        <v>887</v>
      </c>
    </row>
    <row r="153" s="2" customFormat="1">
      <c r="A153" s="39"/>
      <c r="B153" s="40"/>
      <c r="C153" s="41"/>
      <c r="D153" s="218" t="s">
        <v>144</v>
      </c>
      <c r="E153" s="41"/>
      <c r="F153" s="219" t="s">
        <v>348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84</v>
      </c>
    </row>
    <row r="154" s="2" customFormat="1">
      <c r="A154" s="39"/>
      <c r="B154" s="40"/>
      <c r="C154" s="41"/>
      <c r="D154" s="223" t="s">
        <v>146</v>
      </c>
      <c r="E154" s="41"/>
      <c r="F154" s="224" t="s">
        <v>690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84</v>
      </c>
    </row>
    <row r="155" s="2" customFormat="1" ht="21.75" customHeight="1">
      <c r="A155" s="39"/>
      <c r="B155" s="40"/>
      <c r="C155" s="205" t="s">
        <v>255</v>
      </c>
      <c r="D155" s="205" t="s">
        <v>137</v>
      </c>
      <c r="E155" s="206" t="s">
        <v>349</v>
      </c>
      <c r="F155" s="207" t="s">
        <v>350</v>
      </c>
      <c r="G155" s="208" t="s">
        <v>341</v>
      </c>
      <c r="H155" s="209">
        <v>0.218</v>
      </c>
      <c r="I155" s="210"/>
      <c r="J155" s="211">
        <f>ROUND(I155*H155,2)</f>
        <v>0</v>
      </c>
      <c r="K155" s="207" t="s">
        <v>141</v>
      </c>
      <c r="L155" s="45"/>
      <c r="M155" s="212" t="s">
        <v>19</v>
      </c>
      <c r="N155" s="213" t="s">
        <v>45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142</v>
      </c>
      <c r="AT155" s="216" t="s">
        <v>137</v>
      </c>
      <c r="AU155" s="216" t="s">
        <v>84</v>
      </c>
      <c r="AY155" s="18" t="s">
        <v>136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82</v>
      </c>
      <c r="BK155" s="217">
        <f>ROUND(I155*H155,2)</f>
        <v>0</v>
      </c>
      <c r="BL155" s="18" t="s">
        <v>142</v>
      </c>
      <c r="BM155" s="216" t="s">
        <v>888</v>
      </c>
    </row>
    <row r="156" s="2" customFormat="1">
      <c r="A156" s="39"/>
      <c r="B156" s="40"/>
      <c r="C156" s="41"/>
      <c r="D156" s="218" t="s">
        <v>144</v>
      </c>
      <c r="E156" s="41"/>
      <c r="F156" s="219" t="s">
        <v>352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144</v>
      </c>
      <c r="AU156" s="18" t="s">
        <v>84</v>
      </c>
    </row>
    <row r="157" s="2" customFormat="1">
      <c r="A157" s="39"/>
      <c r="B157" s="40"/>
      <c r="C157" s="41"/>
      <c r="D157" s="223" t="s">
        <v>146</v>
      </c>
      <c r="E157" s="41"/>
      <c r="F157" s="224" t="s">
        <v>690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84</v>
      </c>
    </row>
    <row r="158" s="2" customFormat="1" ht="24.15" customHeight="1">
      <c r="A158" s="39"/>
      <c r="B158" s="40"/>
      <c r="C158" s="205" t="s">
        <v>262</v>
      </c>
      <c r="D158" s="205" t="s">
        <v>137</v>
      </c>
      <c r="E158" s="206" t="s">
        <v>412</v>
      </c>
      <c r="F158" s="207" t="s">
        <v>413</v>
      </c>
      <c r="G158" s="208" t="s">
        <v>140</v>
      </c>
      <c r="H158" s="209">
        <v>2180</v>
      </c>
      <c r="I158" s="210"/>
      <c r="J158" s="211">
        <f>ROUND(I158*H158,2)</f>
        <v>0</v>
      </c>
      <c r="K158" s="207" t="s">
        <v>141</v>
      </c>
      <c r="L158" s="45"/>
      <c r="M158" s="212" t="s">
        <v>19</v>
      </c>
      <c r="N158" s="213" t="s">
        <v>45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142</v>
      </c>
      <c r="AT158" s="216" t="s">
        <v>137</v>
      </c>
      <c r="AU158" s="216" t="s">
        <v>84</v>
      </c>
      <c r="AY158" s="18" t="s">
        <v>136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82</v>
      </c>
      <c r="BK158" s="217">
        <f>ROUND(I158*H158,2)</f>
        <v>0</v>
      </c>
      <c r="BL158" s="18" t="s">
        <v>142</v>
      </c>
      <c r="BM158" s="216" t="s">
        <v>889</v>
      </c>
    </row>
    <row r="159" s="2" customFormat="1">
      <c r="A159" s="39"/>
      <c r="B159" s="40"/>
      <c r="C159" s="41"/>
      <c r="D159" s="218" t="s">
        <v>144</v>
      </c>
      <c r="E159" s="41"/>
      <c r="F159" s="219" t="s">
        <v>415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144</v>
      </c>
      <c r="AU159" s="18" t="s">
        <v>84</v>
      </c>
    </row>
    <row r="160" s="2" customFormat="1" ht="16.5" customHeight="1">
      <c r="A160" s="39"/>
      <c r="B160" s="40"/>
      <c r="C160" s="250" t="s">
        <v>266</v>
      </c>
      <c r="D160" s="250" t="s">
        <v>358</v>
      </c>
      <c r="E160" s="251" t="s">
        <v>890</v>
      </c>
      <c r="F160" s="252" t="s">
        <v>891</v>
      </c>
      <c r="G160" s="253" t="s">
        <v>419</v>
      </c>
      <c r="H160" s="254">
        <v>15.26</v>
      </c>
      <c r="I160" s="255"/>
      <c r="J160" s="256">
        <f>ROUND(I160*H160,2)</f>
        <v>0</v>
      </c>
      <c r="K160" s="252" t="s">
        <v>19</v>
      </c>
      <c r="L160" s="257"/>
      <c r="M160" s="258" t="s">
        <v>19</v>
      </c>
      <c r="N160" s="259" t="s">
        <v>45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190</v>
      </c>
      <c r="AT160" s="216" t="s">
        <v>358</v>
      </c>
      <c r="AU160" s="216" t="s">
        <v>84</v>
      </c>
      <c r="AY160" s="18" t="s">
        <v>136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82</v>
      </c>
      <c r="BK160" s="217">
        <f>ROUND(I160*H160,2)</f>
        <v>0</v>
      </c>
      <c r="BL160" s="18" t="s">
        <v>142</v>
      </c>
      <c r="BM160" s="216" t="s">
        <v>892</v>
      </c>
    </row>
    <row r="161" s="2" customFormat="1">
      <c r="A161" s="39"/>
      <c r="B161" s="40"/>
      <c r="C161" s="41"/>
      <c r="D161" s="223" t="s">
        <v>146</v>
      </c>
      <c r="E161" s="41"/>
      <c r="F161" s="224" t="s">
        <v>893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84</v>
      </c>
    </row>
    <row r="162" s="13" customFormat="1">
      <c r="A162" s="13"/>
      <c r="B162" s="225"/>
      <c r="C162" s="226"/>
      <c r="D162" s="223" t="s">
        <v>148</v>
      </c>
      <c r="E162" s="227" t="s">
        <v>19</v>
      </c>
      <c r="F162" s="228" t="s">
        <v>894</v>
      </c>
      <c r="G162" s="226"/>
      <c r="H162" s="229">
        <v>15.26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148</v>
      </c>
      <c r="AU162" s="235" t="s">
        <v>84</v>
      </c>
      <c r="AV162" s="13" t="s">
        <v>84</v>
      </c>
      <c r="AW162" s="13" t="s">
        <v>35</v>
      </c>
      <c r="AX162" s="13" t="s">
        <v>82</v>
      </c>
      <c r="AY162" s="235" t="s">
        <v>136</v>
      </c>
    </row>
    <row r="163" s="2" customFormat="1" ht="16.5" customHeight="1">
      <c r="A163" s="39"/>
      <c r="B163" s="40"/>
      <c r="C163" s="205" t="s">
        <v>273</v>
      </c>
      <c r="D163" s="205" t="s">
        <v>137</v>
      </c>
      <c r="E163" s="206" t="s">
        <v>436</v>
      </c>
      <c r="F163" s="207" t="s">
        <v>437</v>
      </c>
      <c r="G163" s="208" t="s">
        <v>301</v>
      </c>
      <c r="H163" s="209">
        <v>561</v>
      </c>
      <c r="I163" s="210"/>
      <c r="J163" s="211">
        <f>ROUND(I163*H163,2)</f>
        <v>0</v>
      </c>
      <c r="K163" s="207" t="s">
        <v>19</v>
      </c>
      <c r="L163" s="45"/>
      <c r="M163" s="212" t="s">
        <v>19</v>
      </c>
      <c r="N163" s="213" t="s">
        <v>45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142</v>
      </c>
      <c r="AT163" s="216" t="s">
        <v>137</v>
      </c>
      <c r="AU163" s="216" t="s">
        <v>84</v>
      </c>
      <c r="AY163" s="18" t="s">
        <v>136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82</v>
      </c>
      <c r="BK163" s="217">
        <f>ROUND(I163*H163,2)</f>
        <v>0</v>
      </c>
      <c r="BL163" s="18" t="s">
        <v>142</v>
      </c>
      <c r="BM163" s="216" t="s">
        <v>895</v>
      </c>
    </row>
    <row r="164" s="13" customFormat="1">
      <c r="A164" s="13"/>
      <c r="B164" s="225"/>
      <c r="C164" s="226"/>
      <c r="D164" s="223" t="s">
        <v>148</v>
      </c>
      <c r="E164" s="227" t="s">
        <v>19</v>
      </c>
      <c r="F164" s="228" t="s">
        <v>896</v>
      </c>
      <c r="G164" s="226"/>
      <c r="H164" s="229">
        <v>561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148</v>
      </c>
      <c r="AU164" s="235" t="s">
        <v>84</v>
      </c>
      <c r="AV164" s="13" t="s">
        <v>84</v>
      </c>
      <c r="AW164" s="13" t="s">
        <v>35</v>
      </c>
      <c r="AX164" s="13" t="s">
        <v>82</v>
      </c>
      <c r="AY164" s="235" t="s">
        <v>136</v>
      </c>
    </row>
    <row r="165" s="2" customFormat="1" ht="16.5" customHeight="1">
      <c r="A165" s="39"/>
      <c r="B165" s="40"/>
      <c r="C165" s="250" t="s">
        <v>7</v>
      </c>
      <c r="D165" s="250" t="s">
        <v>358</v>
      </c>
      <c r="E165" s="251" t="s">
        <v>441</v>
      </c>
      <c r="F165" s="252" t="s">
        <v>442</v>
      </c>
      <c r="G165" s="253" t="s">
        <v>419</v>
      </c>
      <c r="H165" s="254">
        <v>20.699999999999999</v>
      </c>
      <c r="I165" s="255"/>
      <c r="J165" s="256">
        <f>ROUND(I165*H165,2)</f>
        <v>0</v>
      </c>
      <c r="K165" s="252" t="s">
        <v>19</v>
      </c>
      <c r="L165" s="257"/>
      <c r="M165" s="258" t="s">
        <v>19</v>
      </c>
      <c r="N165" s="259" t="s">
        <v>45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190</v>
      </c>
      <c r="AT165" s="216" t="s">
        <v>358</v>
      </c>
      <c r="AU165" s="216" t="s">
        <v>84</v>
      </c>
      <c r="AY165" s="18" t="s">
        <v>136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82</v>
      </c>
      <c r="BK165" s="217">
        <f>ROUND(I165*H165,2)</f>
        <v>0</v>
      </c>
      <c r="BL165" s="18" t="s">
        <v>142</v>
      </c>
      <c r="BM165" s="216" t="s">
        <v>897</v>
      </c>
    </row>
    <row r="166" s="2" customFormat="1">
      <c r="A166" s="39"/>
      <c r="B166" s="40"/>
      <c r="C166" s="41"/>
      <c r="D166" s="223" t="s">
        <v>146</v>
      </c>
      <c r="E166" s="41"/>
      <c r="F166" s="224" t="s">
        <v>444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84</v>
      </c>
    </row>
    <row r="167" s="13" customFormat="1">
      <c r="A167" s="13"/>
      <c r="B167" s="225"/>
      <c r="C167" s="226"/>
      <c r="D167" s="223" t="s">
        <v>148</v>
      </c>
      <c r="E167" s="227" t="s">
        <v>19</v>
      </c>
      <c r="F167" s="228" t="s">
        <v>898</v>
      </c>
      <c r="G167" s="226"/>
      <c r="H167" s="229">
        <v>6.4800000000000004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148</v>
      </c>
      <c r="AU167" s="235" t="s">
        <v>84</v>
      </c>
      <c r="AV167" s="13" t="s">
        <v>84</v>
      </c>
      <c r="AW167" s="13" t="s">
        <v>35</v>
      </c>
      <c r="AX167" s="13" t="s">
        <v>74</v>
      </c>
      <c r="AY167" s="235" t="s">
        <v>136</v>
      </c>
    </row>
    <row r="168" s="13" customFormat="1">
      <c r="A168" s="13"/>
      <c r="B168" s="225"/>
      <c r="C168" s="226"/>
      <c r="D168" s="223" t="s">
        <v>148</v>
      </c>
      <c r="E168" s="227" t="s">
        <v>19</v>
      </c>
      <c r="F168" s="228" t="s">
        <v>899</v>
      </c>
      <c r="G168" s="226"/>
      <c r="H168" s="229">
        <v>14.220000000000001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148</v>
      </c>
      <c r="AU168" s="235" t="s">
        <v>84</v>
      </c>
      <c r="AV168" s="13" t="s">
        <v>84</v>
      </c>
      <c r="AW168" s="13" t="s">
        <v>35</v>
      </c>
      <c r="AX168" s="13" t="s">
        <v>74</v>
      </c>
      <c r="AY168" s="235" t="s">
        <v>136</v>
      </c>
    </row>
    <row r="169" s="14" customFormat="1">
      <c r="A169" s="14"/>
      <c r="B169" s="236"/>
      <c r="C169" s="237"/>
      <c r="D169" s="223" t="s">
        <v>148</v>
      </c>
      <c r="E169" s="238" t="s">
        <v>19</v>
      </c>
      <c r="F169" s="239" t="s">
        <v>162</v>
      </c>
      <c r="G169" s="237"/>
      <c r="H169" s="240">
        <v>20.699999999999999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148</v>
      </c>
      <c r="AU169" s="246" t="s">
        <v>84</v>
      </c>
      <c r="AV169" s="14" t="s">
        <v>142</v>
      </c>
      <c r="AW169" s="14" t="s">
        <v>35</v>
      </c>
      <c r="AX169" s="14" t="s">
        <v>82</v>
      </c>
      <c r="AY169" s="246" t="s">
        <v>136</v>
      </c>
    </row>
    <row r="170" s="2" customFormat="1" ht="16.5" customHeight="1">
      <c r="A170" s="39"/>
      <c r="B170" s="40"/>
      <c r="C170" s="205" t="s">
        <v>284</v>
      </c>
      <c r="D170" s="205" t="s">
        <v>137</v>
      </c>
      <c r="E170" s="206" t="s">
        <v>449</v>
      </c>
      <c r="F170" s="207" t="s">
        <v>450</v>
      </c>
      <c r="G170" s="208" t="s">
        <v>140</v>
      </c>
      <c r="H170" s="209">
        <v>399</v>
      </c>
      <c r="I170" s="210"/>
      <c r="J170" s="211">
        <f>ROUND(I170*H170,2)</f>
        <v>0</v>
      </c>
      <c r="K170" s="207" t="s">
        <v>141</v>
      </c>
      <c r="L170" s="45"/>
      <c r="M170" s="212" t="s">
        <v>19</v>
      </c>
      <c r="N170" s="213" t="s">
        <v>45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142</v>
      </c>
      <c r="AT170" s="216" t="s">
        <v>137</v>
      </c>
      <c r="AU170" s="216" t="s">
        <v>84</v>
      </c>
      <c r="AY170" s="18" t="s">
        <v>136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82</v>
      </c>
      <c r="BK170" s="217">
        <f>ROUND(I170*H170,2)</f>
        <v>0</v>
      </c>
      <c r="BL170" s="18" t="s">
        <v>142</v>
      </c>
      <c r="BM170" s="216" t="s">
        <v>900</v>
      </c>
    </row>
    <row r="171" s="2" customFormat="1">
      <c r="A171" s="39"/>
      <c r="B171" s="40"/>
      <c r="C171" s="41"/>
      <c r="D171" s="218" t="s">
        <v>144</v>
      </c>
      <c r="E171" s="41"/>
      <c r="F171" s="219" t="s">
        <v>452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144</v>
      </c>
      <c r="AU171" s="18" t="s">
        <v>84</v>
      </c>
    </row>
    <row r="172" s="13" customFormat="1">
      <c r="A172" s="13"/>
      <c r="B172" s="225"/>
      <c r="C172" s="226"/>
      <c r="D172" s="223" t="s">
        <v>148</v>
      </c>
      <c r="E172" s="227" t="s">
        <v>19</v>
      </c>
      <c r="F172" s="228" t="s">
        <v>901</v>
      </c>
      <c r="G172" s="226"/>
      <c r="H172" s="229">
        <v>399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148</v>
      </c>
      <c r="AU172" s="235" t="s">
        <v>84</v>
      </c>
      <c r="AV172" s="13" t="s">
        <v>84</v>
      </c>
      <c r="AW172" s="13" t="s">
        <v>35</v>
      </c>
      <c r="AX172" s="13" t="s">
        <v>82</v>
      </c>
      <c r="AY172" s="235" t="s">
        <v>136</v>
      </c>
    </row>
    <row r="173" s="2" customFormat="1" ht="16.5" customHeight="1">
      <c r="A173" s="39"/>
      <c r="B173" s="40"/>
      <c r="C173" s="250" t="s">
        <v>430</v>
      </c>
      <c r="D173" s="250" t="s">
        <v>358</v>
      </c>
      <c r="E173" s="251" t="s">
        <v>455</v>
      </c>
      <c r="F173" s="252" t="s">
        <v>456</v>
      </c>
      <c r="G173" s="253" t="s">
        <v>185</v>
      </c>
      <c r="H173" s="254">
        <v>39.899999999999999</v>
      </c>
      <c r="I173" s="255"/>
      <c r="J173" s="256">
        <f>ROUND(I173*H173,2)</f>
        <v>0</v>
      </c>
      <c r="K173" s="252" t="s">
        <v>19</v>
      </c>
      <c r="L173" s="257"/>
      <c r="M173" s="258" t="s">
        <v>19</v>
      </c>
      <c r="N173" s="259" t="s">
        <v>45</v>
      </c>
      <c r="O173" s="85"/>
      <c r="P173" s="214">
        <f>O173*H173</f>
        <v>0</v>
      </c>
      <c r="Q173" s="214">
        <v>0.25</v>
      </c>
      <c r="R173" s="214">
        <f>Q173*H173</f>
        <v>9.9749999999999996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190</v>
      </c>
      <c r="AT173" s="216" t="s">
        <v>358</v>
      </c>
      <c r="AU173" s="216" t="s">
        <v>84</v>
      </c>
      <c r="AY173" s="18" t="s">
        <v>136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82</v>
      </c>
      <c r="BK173" s="217">
        <f>ROUND(I173*H173,2)</f>
        <v>0</v>
      </c>
      <c r="BL173" s="18" t="s">
        <v>142</v>
      </c>
      <c r="BM173" s="216" t="s">
        <v>902</v>
      </c>
    </row>
    <row r="174" s="2" customFormat="1">
      <c r="A174" s="39"/>
      <c r="B174" s="40"/>
      <c r="C174" s="41"/>
      <c r="D174" s="223" t="s">
        <v>146</v>
      </c>
      <c r="E174" s="41"/>
      <c r="F174" s="224" t="s">
        <v>903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84</v>
      </c>
    </row>
    <row r="175" s="13" customFormat="1">
      <c r="A175" s="13"/>
      <c r="B175" s="225"/>
      <c r="C175" s="226"/>
      <c r="D175" s="223" t="s">
        <v>148</v>
      </c>
      <c r="E175" s="227" t="s">
        <v>19</v>
      </c>
      <c r="F175" s="228" t="s">
        <v>904</v>
      </c>
      <c r="G175" s="226"/>
      <c r="H175" s="229">
        <v>23.699999999999999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148</v>
      </c>
      <c r="AU175" s="235" t="s">
        <v>84</v>
      </c>
      <c r="AV175" s="13" t="s">
        <v>84</v>
      </c>
      <c r="AW175" s="13" t="s">
        <v>35</v>
      </c>
      <c r="AX175" s="13" t="s">
        <v>74</v>
      </c>
      <c r="AY175" s="235" t="s">
        <v>136</v>
      </c>
    </row>
    <row r="176" s="13" customFormat="1">
      <c r="A176" s="13"/>
      <c r="B176" s="225"/>
      <c r="C176" s="226"/>
      <c r="D176" s="223" t="s">
        <v>148</v>
      </c>
      <c r="E176" s="227" t="s">
        <v>19</v>
      </c>
      <c r="F176" s="228" t="s">
        <v>905</v>
      </c>
      <c r="G176" s="226"/>
      <c r="H176" s="229">
        <v>16.199999999999999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148</v>
      </c>
      <c r="AU176" s="235" t="s">
        <v>84</v>
      </c>
      <c r="AV176" s="13" t="s">
        <v>84</v>
      </c>
      <c r="AW176" s="13" t="s">
        <v>35</v>
      </c>
      <c r="AX176" s="13" t="s">
        <v>74</v>
      </c>
      <c r="AY176" s="235" t="s">
        <v>136</v>
      </c>
    </row>
    <row r="177" s="14" customFormat="1">
      <c r="A177" s="14"/>
      <c r="B177" s="236"/>
      <c r="C177" s="237"/>
      <c r="D177" s="223" t="s">
        <v>148</v>
      </c>
      <c r="E177" s="238" t="s">
        <v>19</v>
      </c>
      <c r="F177" s="239" t="s">
        <v>162</v>
      </c>
      <c r="G177" s="237"/>
      <c r="H177" s="240">
        <v>39.899999999999999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148</v>
      </c>
      <c r="AU177" s="246" t="s">
        <v>84</v>
      </c>
      <c r="AV177" s="14" t="s">
        <v>142</v>
      </c>
      <c r="AW177" s="14" t="s">
        <v>35</v>
      </c>
      <c r="AX177" s="14" t="s">
        <v>82</v>
      </c>
      <c r="AY177" s="246" t="s">
        <v>136</v>
      </c>
    </row>
    <row r="178" s="2" customFormat="1" ht="24.15" customHeight="1">
      <c r="A178" s="39"/>
      <c r="B178" s="40"/>
      <c r="C178" s="205" t="s">
        <v>435</v>
      </c>
      <c r="D178" s="205" t="s">
        <v>137</v>
      </c>
      <c r="E178" s="206" t="s">
        <v>462</v>
      </c>
      <c r="F178" s="207" t="s">
        <v>463</v>
      </c>
      <c r="G178" s="208" t="s">
        <v>464</v>
      </c>
      <c r="H178" s="209">
        <v>1342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45</v>
      </c>
      <c r="O178" s="85"/>
      <c r="P178" s="214">
        <f>O178*H178</f>
        <v>0</v>
      </c>
      <c r="Q178" s="214">
        <v>0.02</v>
      </c>
      <c r="R178" s="214">
        <f>Q178*H178</f>
        <v>26.84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142</v>
      </c>
      <c r="AT178" s="216" t="s">
        <v>137</v>
      </c>
      <c r="AU178" s="216" t="s">
        <v>84</v>
      </c>
      <c r="AY178" s="18" t="s">
        <v>136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82</v>
      </c>
      <c r="BK178" s="217">
        <f>ROUND(I178*H178,2)</f>
        <v>0</v>
      </c>
      <c r="BL178" s="18" t="s">
        <v>142</v>
      </c>
      <c r="BM178" s="216" t="s">
        <v>906</v>
      </c>
    </row>
    <row r="179" s="13" customFormat="1">
      <c r="A179" s="13"/>
      <c r="B179" s="225"/>
      <c r="C179" s="226"/>
      <c r="D179" s="223" t="s">
        <v>148</v>
      </c>
      <c r="E179" s="227" t="s">
        <v>19</v>
      </c>
      <c r="F179" s="228" t="s">
        <v>907</v>
      </c>
      <c r="G179" s="226"/>
      <c r="H179" s="229">
        <v>1342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148</v>
      </c>
      <c r="AU179" s="235" t="s">
        <v>84</v>
      </c>
      <c r="AV179" s="13" t="s">
        <v>84</v>
      </c>
      <c r="AW179" s="13" t="s">
        <v>35</v>
      </c>
      <c r="AX179" s="13" t="s">
        <v>82</v>
      </c>
      <c r="AY179" s="235" t="s">
        <v>136</v>
      </c>
    </row>
    <row r="180" s="2" customFormat="1" ht="16.5" customHeight="1">
      <c r="A180" s="39"/>
      <c r="B180" s="40"/>
      <c r="C180" s="205" t="s">
        <v>440</v>
      </c>
      <c r="D180" s="205" t="s">
        <v>137</v>
      </c>
      <c r="E180" s="206" t="s">
        <v>468</v>
      </c>
      <c r="F180" s="207" t="s">
        <v>469</v>
      </c>
      <c r="G180" s="208" t="s">
        <v>301</v>
      </c>
      <c r="H180" s="209">
        <v>21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45</v>
      </c>
      <c r="O180" s="85"/>
      <c r="P180" s="214">
        <f>O180*H180</f>
        <v>0</v>
      </c>
      <c r="Q180" s="214">
        <v>0.10000000000000001</v>
      </c>
      <c r="R180" s="214">
        <f>Q180*H180</f>
        <v>2.1000000000000001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142</v>
      </c>
      <c r="AT180" s="216" t="s">
        <v>137</v>
      </c>
      <c r="AU180" s="216" t="s">
        <v>84</v>
      </c>
      <c r="AY180" s="18" t="s">
        <v>136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82</v>
      </c>
      <c r="BK180" s="217">
        <f>ROUND(I180*H180,2)</f>
        <v>0</v>
      </c>
      <c r="BL180" s="18" t="s">
        <v>142</v>
      </c>
      <c r="BM180" s="216" t="s">
        <v>908</v>
      </c>
    </row>
    <row r="181" s="2" customFormat="1" ht="16.5" customHeight="1">
      <c r="A181" s="39"/>
      <c r="B181" s="40"/>
      <c r="C181" s="205" t="s">
        <v>448</v>
      </c>
      <c r="D181" s="205" t="s">
        <v>137</v>
      </c>
      <c r="E181" s="206" t="s">
        <v>472</v>
      </c>
      <c r="F181" s="207" t="s">
        <v>473</v>
      </c>
      <c r="G181" s="208" t="s">
        <v>301</v>
      </c>
      <c r="H181" s="209">
        <v>240</v>
      </c>
      <c r="I181" s="210"/>
      <c r="J181" s="211">
        <f>ROUND(I181*H181,2)</f>
        <v>0</v>
      </c>
      <c r="K181" s="207" t="s">
        <v>141</v>
      </c>
      <c r="L181" s="45"/>
      <c r="M181" s="212" t="s">
        <v>19</v>
      </c>
      <c r="N181" s="213" t="s">
        <v>45</v>
      </c>
      <c r="O181" s="85"/>
      <c r="P181" s="214">
        <f>O181*H181</f>
        <v>0</v>
      </c>
      <c r="Q181" s="214">
        <v>5.1999999999999997E-05</v>
      </c>
      <c r="R181" s="214">
        <f>Q181*H181</f>
        <v>0.01248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142</v>
      </c>
      <c r="AT181" s="216" t="s">
        <v>137</v>
      </c>
      <c r="AU181" s="216" t="s">
        <v>84</v>
      </c>
      <c r="AY181" s="18" t="s">
        <v>136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82</v>
      </c>
      <c r="BK181" s="217">
        <f>ROUND(I181*H181,2)</f>
        <v>0</v>
      </c>
      <c r="BL181" s="18" t="s">
        <v>142</v>
      </c>
      <c r="BM181" s="216" t="s">
        <v>909</v>
      </c>
    </row>
    <row r="182" s="2" customFormat="1">
      <c r="A182" s="39"/>
      <c r="B182" s="40"/>
      <c r="C182" s="41"/>
      <c r="D182" s="218" t="s">
        <v>144</v>
      </c>
      <c r="E182" s="41"/>
      <c r="F182" s="219" t="s">
        <v>475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144</v>
      </c>
      <c r="AU182" s="18" t="s">
        <v>84</v>
      </c>
    </row>
    <row r="183" s="13" customFormat="1">
      <c r="A183" s="13"/>
      <c r="B183" s="225"/>
      <c r="C183" s="226"/>
      <c r="D183" s="223" t="s">
        <v>148</v>
      </c>
      <c r="E183" s="227" t="s">
        <v>19</v>
      </c>
      <c r="F183" s="228" t="s">
        <v>910</v>
      </c>
      <c r="G183" s="226"/>
      <c r="H183" s="229">
        <v>240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148</v>
      </c>
      <c r="AU183" s="235" t="s">
        <v>84</v>
      </c>
      <c r="AV183" s="13" t="s">
        <v>84</v>
      </c>
      <c r="AW183" s="13" t="s">
        <v>35</v>
      </c>
      <c r="AX183" s="13" t="s">
        <v>82</v>
      </c>
      <c r="AY183" s="235" t="s">
        <v>136</v>
      </c>
    </row>
    <row r="184" s="2" customFormat="1" ht="16.5" customHeight="1">
      <c r="A184" s="39"/>
      <c r="B184" s="40"/>
      <c r="C184" s="250" t="s">
        <v>454</v>
      </c>
      <c r="D184" s="250" t="s">
        <v>358</v>
      </c>
      <c r="E184" s="251" t="s">
        <v>478</v>
      </c>
      <c r="F184" s="252" t="s">
        <v>479</v>
      </c>
      <c r="G184" s="253" t="s">
        <v>464</v>
      </c>
      <c r="H184" s="254">
        <v>240</v>
      </c>
      <c r="I184" s="255"/>
      <c r="J184" s="256">
        <f>ROUND(I184*H184,2)</f>
        <v>0</v>
      </c>
      <c r="K184" s="252" t="s">
        <v>19</v>
      </c>
      <c r="L184" s="257"/>
      <c r="M184" s="258" t="s">
        <v>19</v>
      </c>
      <c r="N184" s="259" t="s">
        <v>45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84</v>
      </c>
      <c r="AT184" s="216" t="s">
        <v>358</v>
      </c>
      <c r="AU184" s="216" t="s">
        <v>84</v>
      </c>
      <c r="AY184" s="18" t="s">
        <v>136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82</v>
      </c>
      <c r="BK184" s="217">
        <f>ROUND(I184*H184,2)</f>
        <v>0</v>
      </c>
      <c r="BL184" s="18" t="s">
        <v>82</v>
      </c>
      <c r="BM184" s="216" t="s">
        <v>911</v>
      </c>
    </row>
    <row r="185" s="13" customFormat="1">
      <c r="A185" s="13"/>
      <c r="B185" s="225"/>
      <c r="C185" s="226"/>
      <c r="D185" s="223" t="s">
        <v>148</v>
      </c>
      <c r="E185" s="227" t="s">
        <v>19</v>
      </c>
      <c r="F185" s="228" t="s">
        <v>912</v>
      </c>
      <c r="G185" s="226"/>
      <c r="H185" s="229">
        <v>240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148</v>
      </c>
      <c r="AU185" s="235" t="s">
        <v>84</v>
      </c>
      <c r="AV185" s="13" t="s">
        <v>84</v>
      </c>
      <c r="AW185" s="13" t="s">
        <v>35</v>
      </c>
      <c r="AX185" s="13" t="s">
        <v>82</v>
      </c>
      <c r="AY185" s="235" t="s">
        <v>136</v>
      </c>
    </row>
    <row r="186" s="2" customFormat="1" ht="16.5" customHeight="1">
      <c r="A186" s="39"/>
      <c r="B186" s="40"/>
      <c r="C186" s="250" t="s">
        <v>461</v>
      </c>
      <c r="D186" s="250" t="s">
        <v>358</v>
      </c>
      <c r="E186" s="251" t="s">
        <v>483</v>
      </c>
      <c r="F186" s="252" t="s">
        <v>484</v>
      </c>
      <c r="G186" s="253" t="s">
        <v>301</v>
      </c>
      <c r="H186" s="254">
        <v>240</v>
      </c>
      <c r="I186" s="255"/>
      <c r="J186" s="256">
        <f>ROUND(I186*H186,2)</f>
        <v>0</v>
      </c>
      <c r="K186" s="252" t="s">
        <v>141</v>
      </c>
      <c r="L186" s="257"/>
      <c r="M186" s="258" t="s">
        <v>19</v>
      </c>
      <c r="N186" s="259" t="s">
        <v>45</v>
      </c>
      <c r="O186" s="85"/>
      <c r="P186" s="214">
        <f>O186*H186</f>
        <v>0</v>
      </c>
      <c r="Q186" s="214">
        <v>0.0047200000000000002</v>
      </c>
      <c r="R186" s="214">
        <f>Q186*H186</f>
        <v>1.1328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190</v>
      </c>
      <c r="AT186" s="216" t="s">
        <v>358</v>
      </c>
      <c r="AU186" s="216" t="s">
        <v>84</v>
      </c>
      <c r="AY186" s="18" t="s">
        <v>136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82</v>
      </c>
      <c r="BK186" s="217">
        <f>ROUND(I186*H186,2)</f>
        <v>0</v>
      </c>
      <c r="BL186" s="18" t="s">
        <v>142</v>
      </c>
      <c r="BM186" s="216" t="s">
        <v>913</v>
      </c>
    </row>
    <row r="187" s="13" customFormat="1">
      <c r="A187" s="13"/>
      <c r="B187" s="225"/>
      <c r="C187" s="226"/>
      <c r="D187" s="223" t="s">
        <v>148</v>
      </c>
      <c r="E187" s="227" t="s">
        <v>19</v>
      </c>
      <c r="F187" s="228" t="s">
        <v>914</v>
      </c>
      <c r="G187" s="226"/>
      <c r="H187" s="229">
        <v>240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148</v>
      </c>
      <c r="AU187" s="235" t="s">
        <v>84</v>
      </c>
      <c r="AV187" s="13" t="s">
        <v>84</v>
      </c>
      <c r="AW187" s="13" t="s">
        <v>35</v>
      </c>
      <c r="AX187" s="13" t="s">
        <v>82</v>
      </c>
      <c r="AY187" s="235" t="s">
        <v>136</v>
      </c>
    </row>
    <row r="188" s="2" customFormat="1" ht="21.75" customHeight="1">
      <c r="A188" s="39"/>
      <c r="B188" s="40"/>
      <c r="C188" s="205" t="s">
        <v>467</v>
      </c>
      <c r="D188" s="205" t="s">
        <v>137</v>
      </c>
      <c r="E188" s="206" t="s">
        <v>488</v>
      </c>
      <c r="F188" s="207" t="s">
        <v>489</v>
      </c>
      <c r="G188" s="208" t="s">
        <v>301</v>
      </c>
      <c r="H188" s="209">
        <v>3</v>
      </c>
      <c r="I188" s="210"/>
      <c r="J188" s="211">
        <f>ROUND(I188*H188,2)</f>
        <v>0</v>
      </c>
      <c r="K188" s="207" t="s">
        <v>141</v>
      </c>
      <c r="L188" s="45"/>
      <c r="M188" s="212" t="s">
        <v>19</v>
      </c>
      <c r="N188" s="213" t="s">
        <v>45</v>
      </c>
      <c r="O188" s="85"/>
      <c r="P188" s="214">
        <f>O188*H188</f>
        <v>0</v>
      </c>
      <c r="Q188" s="214">
        <v>0.0020823999999999999</v>
      </c>
      <c r="R188" s="214">
        <f>Q188*H188</f>
        <v>0.0062471999999999996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142</v>
      </c>
      <c r="AT188" s="216" t="s">
        <v>137</v>
      </c>
      <c r="AU188" s="216" t="s">
        <v>84</v>
      </c>
      <c r="AY188" s="18" t="s">
        <v>136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82</v>
      </c>
      <c r="BK188" s="217">
        <f>ROUND(I188*H188,2)</f>
        <v>0</v>
      </c>
      <c r="BL188" s="18" t="s">
        <v>142</v>
      </c>
      <c r="BM188" s="216" t="s">
        <v>915</v>
      </c>
    </row>
    <row r="189" s="2" customFormat="1">
      <c r="A189" s="39"/>
      <c r="B189" s="40"/>
      <c r="C189" s="41"/>
      <c r="D189" s="218" t="s">
        <v>144</v>
      </c>
      <c r="E189" s="41"/>
      <c r="F189" s="219" t="s">
        <v>491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144</v>
      </c>
      <c r="AU189" s="18" t="s">
        <v>84</v>
      </c>
    </row>
    <row r="190" s="2" customFormat="1">
      <c r="A190" s="39"/>
      <c r="B190" s="40"/>
      <c r="C190" s="41"/>
      <c r="D190" s="223" t="s">
        <v>146</v>
      </c>
      <c r="E190" s="41"/>
      <c r="F190" s="224" t="s">
        <v>916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146</v>
      </c>
      <c r="AU190" s="18" t="s">
        <v>84</v>
      </c>
    </row>
    <row r="191" s="12" customFormat="1" ht="22.8" customHeight="1">
      <c r="A191" s="12"/>
      <c r="B191" s="189"/>
      <c r="C191" s="190"/>
      <c r="D191" s="191" t="s">
        <v>73</v>
      </c>
      <c r="E191" s="203" t="s">
        <v>195</v>
      </c>
      <c r="F191" s="203" t="s">
        <v>512</v>
      </c>
      <c r="G191" s="190"/>
      <c r="H191" s="190"/>
      <c r="I191" s="193"/>
      <c r="J191" s="204">
        <f>BK191</f>
        <v>0</v>
      </c>
      <c r="K191" s="190"/>
      <c r="L191" s="195"/>
      <c r="M191" s="196"/>
      <c r="N191" s="197"/>
      <c r="O191" s="197"/>
      <c r="P191" s="198">
        <f>SUM(P192:P195)</f>
        <v>0</v>
      </c>
      <c r="Q191" s="197"/>
      <c r="R191" s="198">
        <f>SUM(R192:R195)</f>
        <v>0.0098799999999999999</v>
      </c>
      <c r="S191" s="197"/>
      <c r="T191" s="199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0" t="s">
        <v>82</v>
      </c>
      <c r="AT191" s="201" t="s">
        <v>73</v>
      </c>
      <c r="AU191" s="201" t="s">
        <v>82</v>
      </c>
      <c r="AY191" s="200" t="s">
        <v>136</v>
      </c>
      <c r="BK191" s="202">
        <f>SUM(BK192:BK195)</f>
        <v>0</v>
      </c>
    </row>
    <row r="192" s="2" customFormat="1" ht="16.5" customHeight="1">
      <c r="A192" s="39"/>
      <c r="B192" s="40"/>
      <c r="C192" s="205" t="s">
        <v>471</v>
      </c>
      <c r="D192" s="205" t="s">
        <v>137</v>
      </c>
      <c r="E192" s="206" t="s">
        <v>917</v>
      </c>
      <c r="F192" s="207" t="s">
        <v>918</v>
      </c>
      <c r="G192" s="208" t="s">
        <v>301</v>
      </c>
      <c r="H192" s="209">
        <v>19</v>
      </c>
      <c r="I192" s="210"/>
      <c r="J192" s="211">
        <f>ROUND(I192*H192,2)</f>
        <v>0</v>
      </c>
      <c r="K192" s="207" t="s">
        <v>141</v>
      </c>
      <c r="L192" s="45"/>
      <c r="M192" s="212" t="s">
        <v>19</v>
      </c>
      <c r="N192" s="213" t="s">
        <v>45</v>
      </c>
      <c r="O192" s="85"/>
      <c r="P192" s="214">
        <f>O192*H192</f>
        <v>0</v>
      </c>
      <c r="Q192" s="214">
        <v>0.00051999999999999995</v>
      </c>
      <c r="R192" s="214">
        <f>Q192*H192</f>
        <v>0.0098799999999999999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142</v>
      </c>
      <c r="AT192" s="216" t="s">
        <v>137</v>
      </c>
      <c r="AU192" s="216" t="s">
        <v>84</v>
      </c>
      <c r="AY192" s="18" t="s">
        <v>136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82</v>
      </c>
      <c r="BK192" s="217">
        <f>ROUND(I192*H192,2)</f>
        <v>0</v>
      </c>
      <c r="BL192" s="18" t="s">
        <v>142</v>
      </c>
      <c r="BM192" s="216" t="s">
        <v>919</v>
      </c>
    </row>
    <row r="193" s="2" customFormat="1">
      <c r="A193" s="39"/>
      <c r="B193" s="40"/>
      <c r="C193" s="41"/>
      <c r="D193" s="218" t="s">
        <v>144</v>
      </c>
      <c r="E193" s="41"/>
      <c r="F193" s="219" t="s">
        <v>920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144</v>
      </c>
      <c r="AU193" s="18" t="s">
        <v>84</v>
      </c>
    </row>
    <row r="194" s="2" customFormat="1">
      <c r="A194" s="39"/>
      <c r="B194" s="40"/>
      <c r="C194" s="41"/>
      <c r="D194" s="223" t="s">
        <v>146</v>
      </c>
      <c r="E194" s="41"/>
      <c r="F194" s="224" t="s">
        <v>921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84</v>
      </c>
    </row>
    <row r="195" s="13" customFormat="1">
      <c r="A195" s="13"/>
      <c r="B195" s="225"/>
      <c r="C195" s="226"/>
      <c r="D195" s="223" t="s">
        <v>148</v>
      </c>
      <c r="E195" s="227" t="s">
        <v>19</v>
      </c>
      <c r="F195" s="228" t="s">
        <v>266</v>
      </c>
      <c r="G195" s="226"/>
      <c r="H195" s="229">
        <v>19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148</v>
      </c>
      <c r="AU195" s="235" t="s">
        <v>84</v>
      </c>
      <c r="AV195" s="13" t="s">
        <v>84</v>
      </c>
      <c r="AW195" s="13" t="s">
        <v>35</v>
      </c>
      <c r="AX195" s="13" t="s">
        <v>82</v>
      </c>
      <c r="AY195" s="235" t="s">
        <v>136</v>
      </c>
    </row>
    <row r="196" s="12" customFormat="1" ht="22.8" customHeight="1">
      <c r="A196" s="12"/>
      <c r="B196" s="189"/>
      <c r="C196" s="190"/>
      <c r="D196" s="191" t="s">
        <v>73</v>
      </c>
      <c r="E196" s="203" t="s">
        <v>518</v>
      </c>
      <c r="F196" s="203" t="s">
        <v>519</v>
      </c>
      <c r="G196" s="190"/>
      <c r="H196" s="190"/>
      <c r="I196" s="193"/>
      <c r="J196" s="204">
        <f>BK196</f>
        <v>0</v>
      </c>
      <c r="K196" s="190"/>
      <c r="L196" s="195"/>
      <c r="M196" s="196"/>
      <c r="N196" s="197"/>
      <c r="O196" s="197"/>
      <c r="P196" s="198">
        <f>SUM(P197:P198)</f>
        <v>0</v>
      </c>
      <c r="Q196" s="197"/>
      <c r="R196" s="198">
        <f>SUM(R197:R198)</f>
        <v>0</v>
      </c>
      <c r="S196" s="197"/>
      <c r="T196" s="199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0" t="s">
        <v>82</v>
      </c>
      <c r="AT196" s="201" t="s">
        <v>73</v>
      </c>
      <c r="AU196" s="201" t="s">
        <v>82</v>
      </c>
      <c r="AY196" s="200" t="s">
        <v>136</v>
      </c>
      <c r="BK196" s="202">
        <f>SUM(BK197:BK198)</f>
        <v>0</v>
      </c>
    </row>
    <row r="197" s="2" customFormat="1" ht="16.5" customHeight="1">
      <c r="A197" s="39"/>
      <c r="B197" s="40"/>
      <c r="C197" s="205" t="s">
        <v>477</v>
      </c>
      <c r="D197" s="205" t="s">
        <v>137</v>
      </c>
      <c r="E197" s="206" t="s">
        <v>521</v>
      </c>
      <c r="F197" s="207" t="s">
        <v>522</v>
      </c>
      <c r="G197" s="208" t="s">
        <v>152</v>
      </c>
      <c r="H197" s="209">
        <v>40.076000000000001</v>
      </c>
      <c r="I197" s="210"/>
      <c r="J197" s="211">
        <f>ROUND(I197*H197,2)</f>
        <v>0</v>
      </c>
      <c r="K197" s="207" t="s">
        <v>141</v>
      </c>
      <c r="L197" s="45"/>
      <c r="M197" s="212" t="s">
        <v>19</v>
      </c>
      <c r="N197" s="213" t="s">
        <v>45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142</v>
      </c>
      <c r="AT197" s="216" t="s">
        <v>137</v>
      </c>
      <c r="AU197" s="216" t="s">
        <v>84</v>
      </c>
      <c r="AY197" s="18" t="s">
        <v>136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82</v>
      </c>
      <c r="BK197" s="217">
        <f>ROUND(I197*H197,2)</f>
        <v>0</v>
      </c>
      <c r="BL197" s="18" t="s">
        <v>142</v>
      </c>
      <c r="BM197" s="216" t="s">
        <v>922</v>
      </c>
    </row>
    <row r="198" s="2" customFormat="1">
      <c r="A198" s="39"/>
      <c r="B198" s="40"/>
      <c r="C198" s="41"/>
      <c r="D198" s="218" t="s">
        <v>144</v>
      </c>
      <c r="E198" s="41"/>
      <c r="F198" s="219" t="s">
        <v>524</v>
      </c>
      <c r="G198" s="41"/>
      <c r="H198" s="41"/>
      <c r="I198" s="220"/>
      <c r="J198" s="41"/>
      <c r="K198" s="41"/>
      <c r="L198" s="45"/>
      <c r="M198" s="260"/>
      <c r="N198" s="261"/>
      <c r="O198" s="262"/>
      <c r="P198" s="262"/>
      <c r="Q198" s="262"/>
      <c r="R198" s="262"/>
      <c r="S198" s="262"/>
      <c r="T198" s="26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144</v>
      </c>
      <c r="AU198" s="18" t="s">
        <v>84</v>
      </c>
    </row>
    <row r="199" s="2" customFormat="1" ht="6.96" customHeight="1">
      <c r="A199" s="39"/>
      <c r="B199" s="60"/>
      <c r="C199" s="61"/>
      <c r="D199" s="61"/>
      <c r="E199" s="61"/>
      <c r="F199" s="61"/>
      <c r="G199" s="61"/>
      <c r="H199" s="61"/>
      <c r="I199" s="61"/>
      <c r="J199" s="61"/>
      <c r="K199" s="61"/>
      <c r="L199" s="45"/>
      <c r="M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</row>
  </sheetData>
  <sheetProtection sheet="1" autoFilter="0" formatColumns="0" formatRows="0" objects="1" scenarios="1" spinCount="100000" saltValue="xgl8PoniOZnsyxK4EuM4tuq5taNJlryePQhOP5CyywV/1PG1lxMYd3H6ZSl8yFGZgtkU3XMYSPbbLvAq2CY6Vw==" hashValue="ZXsqABEa0tvXAaToHuqHG01+D0+bYOmJBDCkRBHPFfCaupsLbPaSV48vWyPdNKkKVZ47Sj29Rdf3oROXzNl9YQ==" algorithmName="SHA-512" password="CC35"/>
  <autoFilter ref="C82:K19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1/121151113"/>
    <hyperlink ref="F89" r:id="rId2" display="https://podminky.urs.cz/item/CS_URS_2023_01/162751117"/>
    <hyperlink ref="F92" r:id="rId3" display="https://podminky.urs.cz/item/CS_URS_2023_01/162751119"/>
    <hyperlink ref="F95" r:id="rId4" display="https://podminky.urs.cz/item/CS_URS_2023_01/181351103"/>
    <hyperlink ref="F98" r:id="rId5" display="https://podminky.urs.cz/item/CS_URS_2023_01/997221655"/>
    <hyperlink ref="F102" r:id="rId6" display="https://podminky.urs.cz/item/CS_URS_2023_01/183101113"/>
    <hyperlink ref="F106" r:id="rId7" display="https://podminky.urs.cz/item/CS_URS_2023_01/183101114"/>
    <hyperlink ref="F110" r:id="rId8" display="https://podminky.urs.cz/item/CS_URS_2023_01/183101313"/>
    <hyperlink ref="F113" r:id="rId9" display="https://podminky.urs.cz/item/CS_URS_2023_01/183101314"/>
    <hyperlink ref="F116" r:id="rId10" display="https://podminky.urs.cz/item/CS_URS_2023_01/184102111"/>
    <hyperlink ref="F133" r:id="rId11" display="https://podminky.urs.cz/item/CS_URS_2023_01/184102112"/>
    <hyperlink ref="F150" r:id="rId12" display="https://podminky.urs.cz/item/CS_URS_2023_01/183408312"/>
    <hyperlink ref="F153" r:id="rId13" display="https://podminky.urs.cz/item/CS_URS_2023_01/183551313"/>
    <hyperlink ref="F156" r:id="rId14" display="https://podminky.urs.cz/item/CS_URS_2023_01/183551413"/>
    <hyperlink ref="F159" r:id="rId15" display="https://podminky.urs.cz/item/CS_URS_2023_01/181451121"/>
    <hyperlink ref="F171" r:id="rId16" display="https://podminky.urs.cz/item/CS_URS_2023_01/184911421"/>
    <hyperlink ref="F182" r:id="rId17" display="https://podminky.urs.cz/item/CS_URS_2023_01/184215112"/>
    <hyperlink ref="F189" r:id="rId18" display="https://podminky.urs.cz/item/CS_URS_2023_01/184813121"/>
    <hyperlink ref="F193" r:id="rId19" display="https://podminky.urs.cz/item/CS_URS_2023_01/913312111"/>
    <hyperlink ref="F198" r:id="rId20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110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Ozelenění biokoridorů LBK5, LB6 a biocentra BC1 v k.ú. Polerady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111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923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2. 2. 2023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113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ROUND((SUM(BE83:BE213)),  2)</f>
        <v>0</v>
      </c>
      <c r="G33" s="39"/>
      <c r="H33" s="39"/>
      <c r="I33" s="149">
        <v>0.20999999999999999</v>
      </c>
      <c r="J33" s="148">
        <f>ROUND(((SUM(BE83:BE213))*I33),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ROUND((SUM(BF83:BF213)),  2)</f>
        <v>0</v>
      </c>
      <c r="G34" s="39"/>
      <c r="H34" s="39"/>
      <c r="I34" s="149">
        <v>0.14999999999999999</v>
      </c>
      <c r="J34" s="148">
        <f>ROUND(((SUM(BF83:BF213))*I34),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ROUND((SUM(BG83:BG213)),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ROUND((SUM(BH83:BH213)),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ROUND((SUM(BI83:BI213)),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Ozelenění biokoridorů LBK5, LB6 a biocentra BC1 v k.ú. Polerady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SO-08 - Následná péče LBK 6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Polerady</v>
      </c>
      <c r="G52" s="41"/>
      <c r="H52" s="41"/>
      <c r="I52" s="33" t="s">
        <v>23</v>
      </c>
      <c r="J52" s="73" t="str">
        <f>IF(J12="","",J12)</f>
        <v>2. 2. 2023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úřad, KPÚ pro Středočeský kraj</v>
      </c>
      <c r="G54" s="41"/>
      <c r="H54" s="41"/>
      <c r="I54" s="33" t="s">
        <v>32</v>
      </c>
      <c r="J54" s="37" t="str">
        <f>E21</f>
        <v xml:space="preserve">ATELIER FONTES 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115</v>
      </c>
      <c r="D57" s="163"/>
      <c r="E57" s="163"/>
      <c r="F57" s="163"/>
      <c r="G57" s="163"/>
      <c r="H57" s="163"/>
      <c r="I57" s="163"/>
      <c r="J57" s="164" t="s">
        <v>116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117</v>
      </c>
    </row>
    <row r="60" s="9" customFormat="1" ht="24.96" customHeight="1">
      <c r="A60" s="9"/>
      <c r="B60" s="166"/>
      <c r="C60" s="167"/>
      <c r="D60" s="168" t="s">
        <v>118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924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925</v>
      </c>
      <c r="E62" s="175"/>
      <c r="F62" s="175"/>
      <c r="G62" s="175"/>
      <c r="H62" s="175"/>
      <c r="I62" s="175"/>
      <c r="J62" s="176">
        <f>J128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926</v>
      </c>
      <c r="E63" s="175"/>
      <c r="F63" s="175"/>
      <c r="G63" s="175"/>
      <c r="H63" s="175"/>
      <c r="I63" s="175"/>
      <c r="J63" s="176">
        <f>J171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121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Ozelenění biokoridorů LBK5, LB6 a biocentra BC1 v k.ú. Polerady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111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SO-08 - Následná péče LBK 6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Polerady</v>
      </c>
      <c r="G77" s="41"/>
      <c r="H77" s="41"/>
      <c r="I77" s="33" t="s">
        <v>23</v>
      </c>
      <c r="J77" s="73" t="str">
        <f>IF(J12="","",J12)</f>
        <v>2. 2. 2023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Státní pozemkový úřad, KPÚ pro Středočeský kraj</v>
      </c>
      <c r="G79" s="41"/>
      <c r="H79" s="41"/>
      <c r="I79" s="33" t="s">
        <v>32</v>
      </c>
      <c r="J79" s="37" t="str">
        <f>E21</f>
        <v xml:space="preserve">ATELIER FONTES 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33" t="s">
        <v>36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122</v>
      </c>
      <c r="D82" s="181" t="s">
        <v>59</v>
      </c>
      <c r="E82" s="181" t="s">
        <v>55</v>
      </c>
      <c r="F82" s="181" t="s">
        <v>56</v>
      </c>
      <c r="G82" s="181" t="s">
        <v>123</v>
      </c>
      <c r="H82" s="181" t="s">
        <v>124</v>
      </c>
      <c r="I82" s="181" t="s">
        <v>125</v>
      </c>
      <c r="J82" s="181" t="s">
        <v>116</v>
      </c>
      <c r="K82" s="182" t="s">
        <v>126</v>
      </c>
      <c r="L82" s="183"/>
      <c r="M82" s="93" t="s">
        <v>19</v>
      </c>
      <c r="N82" s="94" t="s">
        <v>44</v>
      </c>
      <c r="O82" s="94" t="s">
        <v>127</v>
      </c>
      <c r="P82" s="94" t="s">
        <v>128</v>
      </c>
      <c r="Q82" s="94" t="s">
        <v>129</v>
      </c>
      <c r="R82" s="94" t="s">
        <v>130</v>
      </c>
      <c r="S82" s="94" t="s">
        <v>131</v>
      </c>
      <c r="T82" s="95" t="s">
        <v>132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133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15.238499999999998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73</v>
      </c>
      <c r="AU83" s="18" t="s">
        <v>117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73</v>
      </c>
      <c r="E84" s="192" t="s">
        <v>134</v>
      </c>
      <c r="F84" s="192" t="s">
        <v>135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P85+P128+P171</f>
        <v>0</v>
      </c>
      <c r="Q84" s="197"/>
      <c r="R84" s="198">
        <f>R85+R128+R171</f>
        <v>15.238499999999998</v>
      </c>
      <c r="S84" s="197"/>
      <c r="T84" s="199">
        <f>T85+T128+T171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73</v>
      </c>
      <c r="AU84" s="201" t="s">
        <v>74</v>
      </c>
      <c r="AY84" s="200" t="s">
        <v>136</v>
      </c>
      <c r="BK84" s="202">
        <f>BK85+BK128+BK171</f>
        <v>0</v>
      </c>
    </row>
    <row r="85" s="12" customFormat="1" ht="22.8" customHeight="1">
      <c r="A85" s="12"/>
      <c r="B85" s="189"/>
      <c r="C85" s="190"/>
      <c r="D85" s="191" t="s">
        <v>73</v>
      </c>
      <c r="E85" s="203" t="s">
        <v>529</v>
      </c>
      <c r="F85" s="203" t="s">
        <v>927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SUM(P86:P127)</f>
        <v>0</v>
      </c>
      <c r="Q85" s="197"/>
      <c r="R85" s="198">
        <f>SUM(R86:R127)</f>
        <v>5.0794999999999995</v>
      </c>
      <c r="S85" s="197"/>
      <c r="T85" s="199">
        <f>SUM(T86:T127)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82</v>
      </c>
      <c r="AT85" s="201" t="s">
        <v>73</v>
      </c>
      <c r="AU85" s="201" t="s">
        <v>82</v>
      </c>
      <c r="AY85" s="200" t="s">
        <v>136</v>
      </c>
      <c r="BK85" s="202">
        <f>SUM(BK86:BK127)</f>
        <v>0</v>
      </c>
    </row>
    <row r="86" s="2" customFormat="1" ht="21.75" customHeight="1">
      <c r="A86" s="39"/>
      <c r="B86" s="40"/>
      <c r="C86" s="205" t="s">
        <v>82</v>
      </c>
      <c r="D86" s="205" t="s">
        <v>137</v>
      </c>
      <c r="E86" s="206" t="s">
        <v>531</v>
      </c>
      <c r="F86" s="207" t="s">
        <v>532</v>
      </c>
      <c r="G86" s="208" t="s">
        <v>140</v>
      </c>
      <c r="H86" s="209">
        <v>2100</v>
      </c>
      <c r="I86" s="210"/>
      <c r="J86" s="211">
        <f>ROUND(I86*H86,2)</f>
        <v>0</v>
      </c>
      <c r="K86" s="207" t="s">
        <v>141</v>
      </c>
      <c r="L86" s="45"/>
      <c r="M86" s="212" t="s">
        <v>19</v>
      </c>
      <c r="N86" s="213" t="s">
        <v>45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142</v>
      </c>
      <c r="AT86" s="216" t="s">
        <v>137</v>
      </c>
      <c r="AU86" s="216" t="s">
        <v>84</v>
      </c>
      <c r="AY86" s="18" t="s">
        <v>136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82</v>
      </c>
      <c r="BK86" s="217">
        <f>ROUND(I86*H86,2)</f>
        <v>0</v>
      </c>
      <c r="BL86" s="18" t="s">
        <v>142</v>
      </c>
      <c r="BM86" s="216" t="s">
        <v>928</v>
      </c>
    </row>
    <row r="87" s="2" customFormat="1">
      <c r="A87" s="39"/>
      <c r="B87" s="40"/>
      <c r="C87" s="41"/>
      <c r="D87" s="218" t="s">
        <v>144</v>
      </c>
      <c r="E87" s="41"/>
      <c r="F87" s="219" t="s">
        <v>534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144</v>
      </c>
      <c r="AU87" s="18" t="s">
        <v>84</v>
      </c>
    </row>
    <row r="88" s="2" customFormat="1">
      <c r="A88" s="39"/>
      <c r="B88" s="40"/>
      <c r="C88" s="41"/>
      <c r="D88" s="223" t="s">
        <v>146</v>
      </c>
      <c r="E88" s="41"/>
      <c r="F88" s="224" t="s">
        <v>757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146</v>
      </c>
      <c r="AU88" s="18" t="s">
        <v>84</v>
      </c>
    </row>
    <row r="89" s="13" customFormat="1">
      <c r="A89" s="13"/>
      <c r="B89" s="225"/>
      <c r="C89" s="226"/>
      <c r="D89" s="223" t="s">
        <v>148</v>
      </c>
      <c r="E89" s="227" t="s">
        <v>19</v>
      </c>
      <c r="F89" s="228" t="s">
        <v>929</v>
      </c>
      <c r="G89" s="226"/>
      <c r="H89" s="229">
        <v>2100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148</v>
      </c>
      <c r="AU89" s="235" t="s">
        <v>84</v>
      </c>
      <c r="AV89" s="13" t="s">
        <v>84</v>
      </c>
      <c r="AW89" s="13" t="s">
        <v>35</v>
      </c>
      <c r="AX89" s="13" t="s">
        <v>82</v>
      </c>
      <c r="AY89" s="235" t="s">
        <v>136</v>
      </c>
    </row>
    <row r="90" s="2" customFormat="1" ht="16.5" customHeight="1">
      <c r="A90" s="39"/>
      <c r="B90" s="40"/>
      <c r="C90" s="205" t="s">
        <v>84</v>
      </c>
      <c r="D90" s="205" t="s">
        <v>137</v>
      </c>
      <c r="E90" s="206" t="s">
        <v>550</v>
      </c>
      <c r="F90" s="207" t="s">
        <v>762</v>
      </c>
      <c r="G90" s="208" t="s">
        <v>301</v>
      </c>
      <c r="H90" s="209">
        <v>12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45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142</v>
      </c>
      <c r="AT90" s="216" t="s">
        <v>137</v>
      </c>
      <c r="AU90" s="216" t="s">
        <v>84</v>
      </c>
      <c r="AY90" s="18" t="s">
        <v>136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82</v>
      </c>
      <c r="BK90" s="217">
        <f>ROUND(I90*H90,2)</f>
        <v>0</v>
      </c>
      <c r="BL90" s="18" t="s">
        <v>142</v>
      </c>
      <c r="BM90" s="216" t="s">
        <v>930</v>
      </c>
    </row>
    <row r="91" s="2" customFormat="1" ht="16.5" customHeight="1">
      <c r="A91" s="39"/>
      <c r="B91" s="40"/>
      <c r="C91" s="250" t="s">
        <v>155</v>
      </c>
      <c r="D91" s="250" t="s">
        <v>358</v>
      </c>
      <c r="E91" s="251" t="s">
        <v>383</v>
      </c>
      <c r="F91" s="252" t="s">
        <v>384</v>
      </c>
      <c r="G91" s="253" t="s">
        <v>301</v>
      </c>
      <c r="H91" s="254">
        <v>12</v>
      </c>
      <c r="I91" s="255"/>
      <c r="J91" s="256">
        <f>ROUND(I91*H91,2)</f>
        <v>0</v>
      </c>
      <c r="K91" s="252" t="s">
        <v>19</v>
      </c>
      <c r="L91" s="257"/>
      <c r="M91" s="258" t="s">
        <v>19</v>
      </c>
      <c r="N91" s="259" t="s">
        <v>45</v>
      </c>
      <c r="O91" s="85"/>
      <c r="P91" s="214">
        <f>O91*H91</f>
        <v>0</v>
      </c>
      <c r="Q91" s="214">
        <v>0.0050000000000000001</v>
      </c>
      <c r="R91" s="214">
        <f>Q91*H91</f>
        <v>0.059999999999999998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190</v>
      </c>
      <c r="AT91" s="216" t="s">
        <v>358</v>
      </c>
      <c r="AU91" s="216" t="s">
        <v>84</v>
      </c>
      <c r="AY91" s="18" t="s">
        <v>136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142</v>
      </c>
      <c r="BM91" s="216" t="s">
        <v>931</v>
      </c>
    </row>
    <row r="92" s="13" customFormat="1">
      <c r="A92" s="13"/>
      <c r="B92" s="225"/>
      <c r="C92" s="226"/>
      <c r="D92" s="223" t="s">
        <v>148</v>
      </c>
      <c r="E92" s="227" t="s">
        <v>19</v>
      </c>
      <c r="F92" s="228" t="s">
        <v>932</v>
      </c>
      <c r="G92" s="226"/>
      <c r="H92" s="229">
        <v>12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148</v>
      </c>
      <c r="AU92" s="235" t="s">
        <v>84</v>
      </c>
      <c r="AV92" s="13" t="s">
        <v>84</v>
      </c>
      <c r="AW92" s="13" t="s">
        <v>35</v>
      </c>
      <c r="AX92" s="13" t="s">
        <v>82</v>
      </c>
      <c r="AY92" s="235" t="s">
        <v>136</v>
      </c>
    </row>
    <row r="93" s="2" customFormat="1" ht="16.5" customHeight="1">
      <c r="A93" s="39"/>
      <c r="B93" s="40"/>
      <c r="C93" s="205" t="s">
        <v>142</v>
      </c>
      <c r="D93" s="205" t="s">
        <v>137</v>
      </c>
      <c r="E93" s="206" t="s">
        <v>561</v>
      </c>
      <c r="F93" s="207" t="s">
        <v>562</v>
      </c>
      <c r="G93" s="208" t="s">
        <v>301</v>
      </c>
      <c r="H93" s="209">
        <v>16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45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142</v>
      </c>
      <c r="AT93" s="216" t="s">
        <v>137</v>
      </c>
      <c r="AU93" s="216" t="s">
        <v>84</v>
      </c>
      <c r="AY93" s="18" t="s">
        <v>136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82</v>
      </c>
      <c r="BK93" s="217">
        <f>ROUND(I93*H93,2)</f>
        <v>0</v>
      </c>
      <c r="BL93" s="18" t="s">
        <v>142</v>
      </c>
      <c r="BM93" s="216" t="s">
        <v>933</v>
      </c>
    </row>
    <row r="94" s="2" customFormat="1" ht="16.5" customHeight="1">
      <c r="A94" s="39"/>
      <c r="B94" s="40"/>
      <c r="C94" s="250" t="s">
        <v>168</v>
      </c>
      <c r="D94" s="250" t="s">
        <v>358</v>
      </c>
      <c r="E94" s="251" t="s">
        <v>359</v>
      </c>
      <c r="F94" s="252" t="s">
        <v>360</v>
      </c>
      <c r="G94" s="253" t="s">
        <v>301</v>
      </c>
      <c r="H94" s="254">
        <v>16</v>
      </c>
      <c r="I94" s="255"/>
      <c r="J94" s="256">
        <f>ROUND(I94*H94,2)</f>
        <v>0</v>
      </c>
      <c r="K94" s="252" t="s">
        <v>19</v>
      </c>
      <c r="L94" s="257"/>
      <c r="M94" s="258" t="s">
        <v>19</v>
      </c>
      <c r="N94" s="259" t="s">
        <v>45</v>
      </c>
      <c r="O94" s="85"/>
      <c r="P94" s="214">
        <f>O94*H94</f>
        <v>0</v>
      </c>
      <c r="Q94" s="214">
        <v>0.002</v>
      </c>
      <c r="R94" s="214">
        <f>Q94*H94</f>
        <v>0.032000000000000001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190</v>
      </c>
      <c r="AT94" s="216" t="s">
        <v>358</v>
      </c>
      <c r="AU94" s="216" t="s">
        <v>84</v>
      </c>
      <c r="AY94" s="18" t="s">
        <v>136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82</v>
      </c>
      <c r="BK94" s="217">
        <f>ROUND(I94*H94,2)</f>
        <v>0</v>
      </c>
      <c r="BL94" s="18" t="s">
        <v>142</v>
      </c>
      <c r="BM94" s="216" t="s">
        <v>934</v>
      </c>
    </row>
    <row r="95" s="13" customFormat="1">
      <c r="A95" s="13"/>
      <c r="B95" s="225"/>
      <c r="C95" s="226"/>
      <c r="D95" s="223" t="s">
        <v>148</v>
      </c>
      <c r="E95" s="227" t="s">
        <v>19</v>
      </c>
      <c r="F95" s="228" t="s">
        <v>935</v>
      </c>
      <c r="G95" s="226"/>
      <c r="H95" s="229">
        <v>16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148</v>
      </c>
      <c r="AU95" s="235" t="s">
        <v>84</v>
      </c>
      <c r="AV95" s="13" t="s">
        <v>84</v>
      </c>
      <c r="AW95" s="13" t="s">
        <v>35</v>
      </c>
      <c r="AX95" s="13" t="s">
        <v>82</v>
      </c>
      <c r="AY95" s="235" t="s">
        <v>136</v>
      </c>
    </row>
    <row r="96" s="2" customFormat="1" ht="16.5" customHeight="1">
      <c r="A96" s="39"/>
      <c r="B96" s="40"/>
      <c r="C96" s="205" t="s">
        <v>175</v>
      </c>
      <c r="D96" s="205" t="s">
        <v>137</v>
      </c>
      <c r="E96" s="206" t="s">
        <v>537</v>
      </c>
      <c r="F96" s="207" t="s">
        <v>538</v>
      </c>
      <c r="G96" s="208" t="s">
        <v>341</v>
      </c>
      <c r="H96" s="209">
        <v>0.89600000000000002</v>
      </c>
      <c r="I96" s="210"/>
      <c r="J96" s="211">
        <f>ROUND(I96*H96,2)</f>
        <v>0</v>
      </c>
      <c r="K96" s="207" t="s">
        <v>141</v>
      </c>
      <c r="L96" s="45"/>
      <c r="M96" s="212" t="s">
        <v>19</v>
      </c>
      <c r="N96" s="213" t="s">
        <v>45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142</v>
      </c>
      <c r="AT96" s="216" t="s">
        <v>137</v>
      </c>
      <c r="AU96" s="216" t="s">
        <v>84</v>
      </c>
      <c r="AY96" s="18" t="s">
        <v>136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82</v>
      </c>
      <c r="BK96" s="217">
        <f>ROUND(I96*H96,2)</f>
        <v>0</v>
      </c>
      <c r="BL96" s="18" t="s">
        <v>142</v>
      </c>
      <c r="BM96" s="216" t="s">
        <v>936</v>
      </c>
    </row>
    <row r="97" s="2" customFormat="1">
      <c r="A97" s="39"/>
      <c r="B97" s="40"/>
      <c r="C97" s="41"/>
      <c r="D97" s="218" t="s">
        <v>144</v>
      </c>
      <c r="E97" s="41"/>
      <c r="F97" s="219" t="s">
        <v>540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84</v>
      </c>
    </row>
    <row r="98" s="2" customFormat="1">
      <c r="A98" s="39"/>
      <c r="B98" s="40"/>
      <c r="C98" s="41"/>
      <c r="D98" s="223" t="s">
        <v>146</v>
      </c>
      <c r="E98" s="41"/>
      <c r="F98" s="224" t="s">
        <v>541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146</v>
      </c>
      <c r="AU98" s="18" t="s">
        <v>84</v>
      </c>
    </row>
    <row r="99" s="13" customFormat="1">
      <c r="A99" s="13"/>
      <c r="B99" s="225"/>
      <c r="C99" s="226"/>
      <c r="D99" s="223" t="s">
        <v>148</v>
      </c>
      <c r="E99" s="227" t="s">
        <v>19</v>
      </c>
      <c r="F99" s="228" t="s">
        <v>937</v>
      </c>
      <c r="G99" s="226"/>
      <c r="H99" s="229">
        <v>0.89600000000000002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148</v>
      </c>
      <c r="AU99" s="235" t="s">
        <v>84</v>
      </c>
      <c r="AV99" s="13" t="s">
        <v>84</v>
      </c>
      <c r="AW99" s="13" t="s">
        <v>35</v>
      </c>
      <c r="AX99" s="13" t="s">
        <v>82</v>
      </c>
      <c r="AY99" s="235" t="s">
        <v>136</v>
      </c>
    </row>
    <row r="100" s="2" customFormat="1" ht="16.5" customHeight="1">
      <c r="A100" s="39"/>
      <c r="B100" s="40"/>
      <c r="C100" s="205" t="s">
        <v>182</v>
      </c>
      <c r="D100" s="205" t="s">
        <v>137</v>
      </c>
      <c r="E100" s="206" t="s">
        <v>449</v>
      </c>
      <c r="F100" s="207" t="s">
        <v>450</v>
      </c>
      <c r="G100" s="208" t="s">
        <v>140</v>
      </c>
      <c r="H100" s="209">
        <v>399</v>
      </c>
      <c r="I100" s="210"/>
      <c r="J100" s="211">
        <f>ROUND(I100*H100,2)</f>
        <v>0</v>
      </c>
      <c r="K100" s="207" t="s">
        <v>141</v>
      </c>
      <c r="L100" s="45"/>
      <c r="M100" s="212" t="s">
        <v>19</v>
      </c>
      <c r="N100" s="213" t="s">
        <v>45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142</v>
      </c>
      <c r="AT100" s="216" t="s">
        <v>137</v>
      </c>
      <c r="AU100" s="216" t="s">
        <v>84</v>
      </c>
      <c r="AY100" s="18" t="s">
        <v>136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82</v>
      </c>
      <c r="BK100" s="217">
        <f>ROUND(I100*H100,2)</f>
        <v>0</v>
      </c>
      <c r="BL100" s="18" t="s">
        <v>142</v>
      </c>
      <c r="BM100" s="216" t="s">
        <v>938</v>
      </c>
    </row>
    <row r="101" s="2" customFormat="1">
      <c r="A101" s="39"/>
      <c r="B101" s="40"/>
      <c r="C101" s="41"/>
      <c r="D101" s="218" t="s">
        <v>144</v>
      </c>
      <c r="E101" s="41"/>
      <c r="F101" s="219" t="s">
        <v>452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84</v>
      </c>
    </row>
    <row r="102" s="2" customFormat="1">
      <c r="A102" s="39"/>
      <c r="B102" s="40"/>
      <c r="C102" s="41"/>
      <c r="D102" s="223" t="s">
        <v>146</v>
      </c>
      <c r="E102" s="41"/>
      <c r="F102" s="224" t="s">
        <v>569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84</v>
      </c>
    </row>
    <row r="103" s="13" customFormat="1">
      <c r="A103" s="13"/>
      <c r="B103" s="225"/>
      <c r="C103" s="226"/>
      <c r="D103" s="223" t="s">
        <v>148</v>
      </c>
      <c r="E103" s="227" t="s">
        <v>19</v>
      </c>
      <c r="F103" s="228" t="s">
        <v>901</v>
      </c>
      <c r="G103" s="226"/>
      <c r="H103" s="229">
        <v>399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148</v>
      </c>
      <c r="AU103" s="235" t="s">
        <v>84</v>
      </c>
      <c r="AV103" s="13" t="s">
        <v>84</v>
      </c>
      <c r="AW103" s="13" t="s">
        <v>35</v>
      </c>
      <c r="AX103" s="13" t="s">
        <v>82</v>
      </c>
      <c r="AY103" s="235" t="s">
        <v>136</v>
      </c>
    </row>
    <row r="104" s="2" customFormat="1" ht="16.5" customHeight="1">
      <c r="A104" s="39"/>
      <c r="B104" s="40"/>
      <c r="C104" s="250" t="s">
        <v>190</v>
      </c>
      <c r="D104" s="250" t="s">
        <v>358</v>
      </c>
      <c r="E104" s="251" t="s">
        <v>455</v>
      </c>
      <c r="F104" s="252" t="s">
        <v>456</v>
      </c>
      <c r="G104" s="253" t="s">
        <v>185</v>
      </c>
      <c r="H104" s="254">
        <v>19.949999999999999</v>
      </c>
      <c r="I104" s="255"/>
      <c r="J104" s="256">
        <f>ROUND(I104*H104,2)</f>
        <v>0</v>
      </c>
      <c r="K104" s="252" t="s">
        <v>19</v>
      </c>
      <c r="L104" s="257"/>
      <c r="M104" s="258" t="s">
        <v>19</v>
      </c>
      <c r="N104" s="259" t="s">
        <v>45</v>
      </c>
      <c r="O104" s="85"/>
      <c r="P104" s="214">
        <f>O104*H104</f>
        <v>0</v>
      </c>
      <c r="Q104" s="214">
        <v>0.25</v>
      </c>
      <c r="R104" s="214">
        <f>Q104*H104</f>
        <v>4.9874999999999998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190</v>
      </c>
      <c r="AT104" s="216" t="s">
        <v>358</v>
      </c>
      <c r="AU104" s="216" t="s">
        <v>84</v>
      </c>
      <c r="AY104" s="18" t="s">
        <v>136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82</v>
      </c>
      <c r="BK104" s="217">
        <f>ROUND(I104*H104,2)</f>
        <v>0</v>
      </c>
      <c r="BL104" s="18" t="s">
        <v>142</v>
      </c>
      <c r="BM104" s="216" t="s">
        <v>939</v>
      </c>
    </row>
    <row r="105" s="13" customFormat="1">
      <c r="A105" s="13"/>
      <c r="B105" s="225"/>
      <c r="C105" s="226"/>
      <c r="D105" s="223" t="s">
        <v>148</v>
      </c>
      <c r="E105" s="227" t="s">
        <v>19</v>
      </c>
      <c r="F105" s="228" t="s">
        <v>940</v>
      </c>
      <c r="G105" s="226"/>
      <c r="H105" s="229">
        <v>11.85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148</v>
      </c>
      <c r="AU105" s="235" t="s">
        <v>84</v>
      </c>
      <c r="AV105" s="13" t="s">
        <v>84</v>
      </c>
      <c r="AW105" s="13" t="s">
        <v>35</v>
      </c>
      <c r="AX105" s="13" t="s">
        <v>74</v>
      </c>
      <c r="AY105" s="235" t="s">
        <v>136</v>
      </c>
    </row>
    <row r="106" s="13" customFormat="1">
      <c r="A106" s="13"/>
      <c r="B106" s="225"/>
      <c r="C106" s="226"/>
      <c r="D106" s="223" t="s">
        <v>148</v>
      </c>
      <c r="E106" s="227" t="s">
        <v>19</v>
      </c>
      <c r="F106" s="228" t="s">
        <v>941</v>
      </c>
      <c r="G106" s="226"/>
      <c r="H106" s="229">
        <v>8.0999999999999996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148</v>
      </c>
      <c r="AU106" s="235" t="s">
        <v>84</v>
      </c>
      <c r="AV106" s="13" t="s">
        <v>84</v>
      </c>
      <c r="AW106" s="13" t="s">
        <v>35</v>
      </c>
      <c r="AX106" s="13" t="s">
        <v>74</v>
      </c>
      <c r="AY106" s="235" t="s">
        <v>136</v>
      </c>
    </row>
    <row r="107" s="14" customFormat="1">
      <c r="A107" s="14"/>
      <c r="B107" s="236"/>
      <c r="C107" s="237"/>
      <c r="D107" s="223" t="s">
        <v>148</v>
      </c>
      <c r="E107" s="238" t="s">
        <v>19</v>
      </c>
      <c r="F107" s="239" t="s">
        <v>162</v>
      </c>
      <c r="G107" s="237"/>
      <c r="H107" s="240">
        <v>19.949999999999999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148</v>
      </c>
      <c r="AU107" s="246" t="s">
        <v>84</v>
      </c>
      <c r="AV107" s="14" t="s">
        <v>142</v>
      </c>
      <c r="AW107" s="14" t="s">
        <v>35</v>
      </c>
      <c r="AX107" s="14" t="s">
        <v>82</v>
      </c>
      <c r="AY107" s="246" t="s">
        <v>136</v>
      </c>
    </row>
    <row r="108" s="2" customFormat="1" ht="16.5" customHeight="1">
      <c r="A108" s="39"/>
      <c r="B108" s="40"/>
      <c r="C108" s="205" t="s">
        <v>195</v>
      </c>
      <c r="D108" s="205" t="s">
        <v>137</v>
      </c>
      <c r="E108" s="206" t="s">
        <v>573</v>
      </c>
      <c r="F108" s="207" t="s">
        <v>574</v>
      </c>
      <c r="G108" s="208" t="s">
        <v>140</v>
      </c>
      <c r="H108" s="209">
        <v>6</v>
      </c>
      <c r="I108" s="210"/>
      <c r="J108" s="211">
        <f>ROUND(I108*H108,2)</f>
        <v>0</v>
      </c>
      <c r="K108" s="207" t="s">
        <v>141</v>
      </c>
      <c r="L108" s="45"/>
      <c r="M108" s="212" t="s">
        <v>19</v>
      </c>
      <c r="N108" s="213" t="s">
        <v>45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142</v>
      </c>
      <c r="AT108" s="216" t="s">
        <v>137</v>
      </c>
      <c r="AU108" s="216" t="s">
        <v>84</v>
      </c>
      <c r="AY108" s="18" t="s">
        <v>136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82</v>
      </c>
      <c r="BK108" s="217">
        <f>ROUND(I108*H108,2)</f>
        <v>0</v>
      </c>
      <c r="BL108" s="18" t="s">
        <v>142</v>
      </c>
      <c r="BM108" s="216" t="s">
        <v>942</v>
      </c>
    </row>
    <row r="109" s="2" customFormat="1">
      <c r="A109" s="39"/>
      <c r="B109" s="40"/>
      <c r="C109" s="41"/>
      <c r="D109" s="218" t="s">
        <v>144</v>
      </c>
      <c r="E109" s="41"/>
      <c r="F109" s="219" t="s">
        <v>576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144</v>
      </c>
      <c r="AU109" s="18" t="s">
        <v>84</v>
      </c>
    </row>
    <row r="110" s="2" customFormat="1">
      <c r="A110" s="39"/>
      <c r="B110" s="40"/>
      <c r="C110" s="41"/>
      <c r="D110" s="223" t="s">
        <v>146</v>
      </c>
      <c r="E110" s="41"/>
      <c r="F110" s="224" t="s">
        <v>943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146</v>
      </c>
      <c r="AU110" s="18" t="s">
        <v>84</v>
      </c>
    </row>
    <row r="111" s="13" customFormat="1">
      <c r="A111" s="13"/>
      <c r="B111" s="225"/>
      <c r="C111" s="226"/>
      <c r="D111" s="223" t="s">
        <v>148</v>
      </c>
      <c r="E111" s="227" t="s">
        <v>19</v>
      </c>
      <c r="F111" s="228" t="s">
        <v>775</v>
      </c>
      <c r="G111" s="226"/>
      <c r="H111" s="229">
        <v>6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148</v>
      </c>
      <c r="AU111" s="235" t="s">
        <v>84</v>
      </c>
      <c r="AV111" s="13" t="s">
        <v>84</v>
      </c>
      <c r="AW111" s="13" t="s">
        <v>35</v>
      </c>
      <c r="AX111" s="13" t="s">
        <v>82</v>
      </c>
      <c r="AY111" s="235" t="s">
        <v>136</v>
      </c>
    </row>
    <row r="112" s="2" customFormat="1" ht="16.5" customHeight="1">
      <c r="A112" s="39"/>
      <c r="B112" s="40"/>
      <c r="C112" s="205" t="s">
        <v>201</v>
      </c>
      <c r="D112" s="205" t="s">
        <v>137</v>
      </c>
      <c r="E112" s="206" t="s">
        <v>579</v>
      </c>
      <c r="F112" s="207" t="s">
        <v>580</v>
      </c>
      <c r="G112" s="208" t="s">
        <v>185</v>
      </c>
      <c r="H112" s="209">
        <v>63.840000000000003</v>
      </c>
      <c r="I112" s="210"/>
      <c r="J112" s="211">
        <f>ROUND(I112*H112,2)</f>
        <v>0</v>
      </c>
      <c r="K112" s="207" t="s">
        <v>141</v>
      </c>
      <c r="L112" s="45"/>
      <c r="M112" s="212" t="s">
        <v>19</v>
      </c>
      <c r="N112" s="213" t="s">
        <v>45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142</v>
      </c>
      <c r="AT112" s="216" t="s">
        <v>137</v>
      </c>
      <c r="AU112" s="216" t="s">
        <v>84</v>
      </c>
      <c r="AY112" s="18" t="s">
        <v>136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82</v>
      </c>
      <c r="BK112" s="217">
        <f>ROUND(I112*H112,2)</f>
        <v>0</v>
      </c>
      <c r="BL112" s="18" t="s">
        <v>142</v>
      </c>
      <c r="BM112" s="216" t="s">
        <v>944</v>
      </c>
    </row>
    <row r="113" s="2" customFormat="1">
      <c r="A113" s="39"/>
      <c r="B113" s="40"/>
      <c r="C113" s="41"/>
      <c r="D113" s="218" t="s">
        <v>144</v>
      </c>
      <c r="E113" s="41"/>
      <c r="F113" s="219" t="s">
        <v>582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144</v>
      </c>
      <c r="AU113" s="18" t="s">
        <v>84</v>
      </c>
    </row>
    <row r="114" s="13" customFormat="1">
      <c r="A114" s="13"/>
      <c r="B114" s="225"/>
      <c r="C114" s="226"/>
      <c r="D114" s="223" t="s">
        <v>148</v>
      </c>
      <c r="E114" s="227" t="s">
        <v>19</v>
      </c>
      <c r="F114" s="228" t="s">
        <v>945</v>
      </c>
      <c r="G114" s="226"/>
      <c r="H114" s="229">
        <v>37.920000000000002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148</v>
      </c>
      <c r="AU114" s="235" t="s">
        <v>84</v>
      </c>
      <c r="AV114" s="13" t="s">
        <v>84</v>
      </c>
      <c r="AW114" s="13" t="s">
        <v>35</v>
      </c>
      <c r="AX114" s="13" t="s">
        <v>74</v>
      </c>
      <c r="AY114" s="235" t="s">
        <v>136</v>
      </c>
    </row>
    <row r="115" s="13" customFormat="1">
      <c r="A115" s="13"/>
      <c r="B115" s="225"/>
      <c r="C115" s="226"/>
      <c r="D115" s="223" t="s">
        <v>148</v>
      </c>
      <c r="E115" s="227" t="s">
        <v>19</v>
      </c>
      <c r="F115" s="228" t="s">
        <v>946</v>
      </c>
      <c r="G115" s="226"/>
      <c r="H115" s="229">
        <v>25.920000000000002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148</v>
      </c>
      <c r="AU115" s="235" t="s">
        <v>84</v>
      </c>
      <c r="AV115" s="13" t="s">
        <v>84</v>
      </c>
      <c r="AW115" s="13" t="s">
        <v>35</v>
      </c>
      <c r="AX115" s="13" t="s">
        <v>74</v>
      </c>
      <c r="AY115" s="235" t="s">
        <v>136</v>
      </c>
    </row>
    <row r="116" s="14" customFormat="1">
      <c r="A116" s="14"/>
      <c r="B116" s="236"/>
      <c r="C116" s="237"/>
      <c r="D116" s="223" t="s">
        <v>148</v>
      </c>
      <c r="E116" s="238" t="s">
        <v>19</v>
      </c>
      <c r="F116" s="239" t="s">
        <v>162</v>
      </c>
      <c r="G116" s="237"/>
      <c r="H116" s="240">
        <v>63.840000000000003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148</v>
      </c>
      <c r="AU116" s="246" t="s">
        <v>84</v>
      </c>
      <c r="AV116" s="14" t="s">
        <v>142</v>
      </c>
      <c r="AW116" s="14" t="s">
        <v>35</v>
      </c>
      <c r="AX116" s="14" t="s">
        <v>82</v>
      </c>
      <c r="AY116" s="246" t="s">
        <v>136</v>
      </c>
    </row>
    <row r="117" s="2" customFormat="1" ht="16.5" customHeight="1">
      <c r="A117" s="39"/>
      <c r="B117" s="40"/>
      <c r="C117" s="205" t="s">
        <v>209</v>
      </c>
      <c r="D117" s="205" t="s">
        <v>137</v>
      </c>
      <c r="E117" s="206" t="s">
        <v>585</v>
      </c>
      <c r="F117" s="207" t="s">
        <v>586</v>
      </c>
      <c r="G117" s="208" t="s">
        <v>185</v>
      </c>
      <c r="H117" s="209">
        <v>63.840000000000003</v>
      </c>
      <c r="I117" s="210"/>
      <c r="J117" s="211">
        <f>ROUND(I117*H117,2)</f>
        <v>0</v>
      </c>
      <c r="K117" s="207" t="s">
        <v>141</v>
      </c>
      <c r="L117" s="45"/>
      <c r="M117" s="212" t="s">
        <v>19</v>
      </c>
      <c r="N117" s="213" t="s">
        <v>45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142</v>
      </c>
      <c r="AT117" s="216" t="s">
        <v>137</v>
      </c>
      <c r="AU117" s="216" t="s">
        <v>84</v>
      </c>
      <c r="AY117" s="18" t="s">
        <v>136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82</v>
      </c>
      <c r="BK117" s="217">
        <f>ROUND(I117*H117,2)</f>
        <v>0</v>
      </c>
      <c r="BL117" s="18" t="s">
        <v>142</v>
      </c>
      <c r="BM117" s="216" t="s">
        <v>947</v>
      </c>
    </row>
    <row r="118" s="2" customFormat="1">
      <c r="A118" s="39"/>
      <c r="B118" s="40"/>
      <c r="C118" s="41"/>
      <c r="D118" s="218" t="s">
        <v>144</v>
      </c>
      <c r="E118" s="41"/>
      <c r="F118" s="219" t="s">
        <v>588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144</v>
      </c>
      <c r="AU118" s="18" t="s">
        <v>84</v>
      </c>
    </row>
    <row r="119" s="2" customFormat="1" ht="16.5" customHeight="1">
      <c r="A119" s="39"/>
      <c r="B119" s="40"/>
      <c r="C119" s="205" t="s">
        <v>216</v>
      </c>
      <c r="D119" s="205" t="s">
        <v>137</v>
      </c>
      <c r="E119" s="206" t="s">
        <v>589</v>
      </c>
      <c r="F119" s="207" t="s">
        <v>590</v>
      </c>
      <c r="G119" s="208" t="s">
        <v>185</v>
      </c>
      <c r="H119" s="209">
        <v>191.52000000000001</v>
      </c>
      <c r="I119" s="210"/>
      <c r="J119" s="211">
        <f>ROUND(I119*H119,2)</f>
        <v>0</v>
      </c>
      <c r="K119" s="207" t="s">
        <v>141</v>
      </c>
      <c r="L119" s="45"/>
      <c r="M119" s="212" t="s">
        <v>19</v>
      </c>
      <c r="N119" s="213" t="s">
        <v>45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142</v>
      </c>
      <c r="AT119" s="216" t="s">
        <v>137</v>
      </c>
      <c r="AU119" s="216" t="s">
        <v>84</v>
      </c>
      <c r="AY119" s="18" t="s">
        <v>136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82</v>
      </c>
      <c r="BK119" s="217">
        <f>ROUND(I119*H119,2)</f>
        <v>0</v>
      </c>
      <c r="BL119" s="18" t="s">
        <v>142</v>
      </c>
      <c r="BM119" s="216" t="s">
        <v>948</v>
      </c>
    </row>
    <row r="120" s="2" customFormat="1">
      <c r="A120" s="39"/>
      <c r="B120" s="40"/>
      <c r="C120" s="41"/>
      <c r="D120" s="218" t="s">
        <v>144</v>
      </c>
      <c r="E120" s="41"/>
      <c r="F120" s="219" t="s">
        <v>592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84</v>
      </c>
    </row>
    <row r="121" s="13" customFormat="1">
      <c r="A121" s="13"/>
      <c r="B121" s="225"/>
      <c r="C121" s="226"/>
      <c r="D121" s="223" t="s">
        <v>148</v>
      </c>
      <c r="E121" s="227" t="s">
        <v>19</v>
      </c>
      <c r="F121" s="228" t="s">
        <v>949</v>
      </c>
      <c r="G121" s="226"/>
      <c r="H121" s="229">
        <v>191.52000000000001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148</v>
      </c>
      <c r="AU121" s="235" t="s">
        <v>84</v>
      </c>
      <c r="AV121" s="13" t="s">
        <v>84</v>
      </c>
      <c r="AW121" s="13" t="s">
        <v>35</v>
      </c>
      <c r="AX121" s="13" t="s">
        <v>82</v>
      </c>
      <c r="AY121" s="235" t="s">
        <v>136</v>
      </c>
    </row>
    <row r="122" s="2" customFormat="1" ht="16.5" customHeight="1">
      <c r="A122" s="39"/>
      <c r="B122" s="40"/>
      <c r="C122" s="250" t="s">
        <v>223</v>
      </c>
      <c r="D122" s="250" t="s">
        <v>358</v>
      </c>
      <c r="E122" s="251" t="s">
        <v>594</v>
      </c>
      <c r="F122" s="252" t="s">
        <v>595</v>
      </c>
      <c r="G122" s="253" t="s">
        <v>185</v>
      </c>
      <c r="H122" s="254">
        <v>63.840000000000003</v>
      </c>
      <c r="I122" s="255"/>
      <c r="J122" s="256">
        <f>ROUND(I122*H122,2)</f>
        <v>0</v>
      </c>
      <c r="K122" s="252" t="s">
        <v>141</v>
      </c>
      <c r="L122" s="257"/>
      <c r="M122" s="258" t="s">
        <v>19</v>
      </c>
      <c r="N122" s="259" t="s">
        <v>45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190</v>
      </c>
      <c r="AT122" s="216" t="s">
        <v>358</v>
      </c>
      <c r="AU122" s="216" t="s">
        <v>84</v>
      </c>
      <c r="AY122" s="18" t="s">
        <v>136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82</v>
      </c>
      <c r="BK122" s="217">
        <f>ROUND(I122*H122,2)</f>
        <v>0</v>
      </c>
      <c r="BL122" s="18" t="s">
        <v>142</v>
      </c>
      <c r="BM122" s="216" t="s">
        <v>950</v>
      </c>
    </row>
    <row r="123" s="2" customFormat="1" ht="16.5" customHeight="1">
      <c r="A123" s="39"/>
      <c r="B123" s="40"/>
      <c r="C123" s="205" t="s">
        <v>228</v>
      </c>
      <c r="D123" s="205" t="s">
        <v>137</v>
      </c>
      <c r="E123" s="206" t="s">
        <v>597</v>
      </c>
      <c r="F123" s="207" t="s">
        <v>598</v>
      </c>
      <c r="G123" s="208" t="s">
        <v>464</v>
      </c>
      <c r="H123" s="209">
        <v>16104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45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142</v>
      </c>
      <c r="AT123" s="216" t="s">
        <v>137</v>
      </c>
      <c r="AU123" s="216" t="s">
        <v>84</v>
      </c>
      <c r="AY123" s="18" t="s">
        <v>136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82</v>
      </c>
      <c r="BK123" s="217">
        <f>ROUND(I123*H123,2)</f>
        <v>0</v>
      </c>
      <c r="BL123" s="18" t="s">
        <v>142</v>
      </c>
      <c r="BM123" s="216" t="s">
        <v>951</v>
      </c>
    </row>
    <row r="124" s="2" customFormat="1">
      <c r="A124" s="39"/>
      <c r="B124" s="40"/>
      <c r="C124" s="41"/>
      <c r="D124" s="223" t="s">
        <v>146</v>
      </c>
      <c r="E124" s="41"/>
      <c r="F124" s="224" t="s">
        <v>600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146</v>
      </c>
      <c r="AU124" s="18" t="s">
        <v>84</v>
      </c>
    </row>
    <row r="125" s="13" customFormat="1">
      <c r="A125" s="13"/>
      <c r="B125" s="225"/>
      <c r="C125" s="226"/>
      <c r="D125" s="223" t="s">
        <v>148</v>
      </c>
      <c r="E125" s="227" t="s">
        <v>19</v>
      </c>
      <c r="F125" s="228" t="s">
        <v>952</v>
      </c>
      <c r="G125" s="226"/>
      <c r="H125" s="229">
        <v>16104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148</v>
      </c>
      <c r="AU125" s="235" t="s">
        <v>84</v>
      </c>
      <c r="AV125" s="13" t="s">
        <v>84</v>
      </c>
      <c r="AW125" s="13" t="s">
        <v>35</v>
      </c>
      <c r="AX125" s="13" t="s">
        <v>82</v>
      </c>
      <c r="AY125" s="235" t="s">
        <v>136</v>
      </c>
    </row>
    <row r="126" s="2" customFormat="1" ht="16.5" customHeight="1">
      <c r="A126" s="39"/>
      <c r="B126" s="40"/>
      <c r="C126" s="205" t="s">
        <v>8</v>
      </c>
      <c r="D126" s="205" t="s">
        <v>137</v>
      </c>
      <c r="E126" s="206" t="s">
        <v>521</v>
      </c>
      <c r="F126" s="207" t="s">
        <v>522</v>
      </c>
      <c r="G126" s="208" t="s">
        <v>152</v>
      </c>
      <c r="H126" s="209">
        <v>15.239000000000001</v>
      </c>
      <c r="I126" s="210"/>
      <c r="J126" s="211">
        <f>ROUND(I126*H126,2)</f>
        <v>0</v>
      </c>
      <c r="K126" s="207" t="s">
        <v>141</v>
      </c>
      <c r="L126" s="45"/>
      <c r="M126" s="212" t="s">
        <v>19</v>
      </c>
      <c r="N126" s="213" t="s">
        <v>45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142</v>
      </c>
      <c r="AT126" s="216" t="s">
        <v>137</v>
      </c>
      <c r="AU126" s="216" t="s">
        <v>84</v>
      </c>
      <c r="AY126" s="18" t="s">
        <v>136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82</v>
      </c>
      <c r="BK126" s="217">
        <f>ROUND(I126*H126,2)</f>
        <v>0</v>
      </c>
      <c r="BL126" s="18" t="s">
        <v>142</v>
      </c>
      <c r="BM126" s="216" t="s">
        <v>953</v>
      </c>
    </row>
    <row r="127" s="2" customFormat="1">
      <c r="A127" s="39"/>
      <c r="B127" s="40"/>
      <c r="C127" s="41"/>
      <c r="D127" s="218" t="s">
        <v>144</v>
      </c>
      <c r="E127" s="41"/>
      <c r="F127" s="219" t="s">
        <v>524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144</v>
      </c>
      <c r="AU127" s="18" t="s">
        <v>84</v>
      </c>
    </row>
    <row r="128" s="12" customFormat="1" ht="22.8" customHeight="1">
      <c r="A128" s="12"/>
      <c r="B128" s="189"/>
      <c r="C128" s="190"/>
      <c r="D128" s="191" t="s">
        <v>73</v>
      </c>
      <c r="E128" s="203" t="s">
        <v>603</v>
      </c>
      <c r="F128" s="203" t="s">
        <v>954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SUM(P129:P170)</f>
        <v>0</v>
      </c>
      <c r="Q128" s="197"/>
      <c r="R128" s="198">
        <f>SUM(R129:R170)</f>
        <v>5.0794999999999995</v>
      </c>
      <c r="S128" s="197"/>
      <c r="T128" s="199">
        <f>SUM(T129:T170)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82</v>
      </c>
      <c r="AT128" s="201" t="s">
        <v>73</v>
      </c>
      <c r="AU128" s="201" t="s">
        <v>82</v>
      </c>
      <c r="AY128" s="200" t="s">
        <v>136</v>
      </c>
      <c r="BK128" s="202">
        <f>SUM(BK129:BK170)</f>
        <v>0</v>
      </c>
    </row>
    <row r="129" s="2" customFormat="1" ht="21.75" customHeight="1">
      <c r="A129" s="39"/>
      <c r="B129" s="40"/>
      <c r="C129" s="205" t="s">
        <v>242</v>
      </c>
      <c r="D129" s="205" t="s">
        <v>137</v>
      </c>
      <c r="E129" s="206" t="s">
        <v>531</v>
      </c>
      <c r="F129" s="207" t="s">
        <v>532</v>
      </c>
      <c r="G129" s="208" t="s">
        <v>140</v>
      </c>
      <c r="H129" s="209">
        <v>2100</v>
      </c>
      <c r="I129" s="210"/>
      <c r="J129" s="211">
        <f>ROUND(I129*H129,2)</f>
        <v>0</v>
      </c>
      <c r="K129" s="207" t="s">
        <v>141</v>
      </c>
      <c r="L129" s="45"/>
      <c r="M129" s="212" t="s">
        <v>19</v>
      </c>
      <c r="N129" s="213" t="s">
        <v>45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142</v>
      </c>
      <c r="AT129" s="216" t="s">
        <v>137</v>
      </c>
      <c r="AU129" s="216" t="s">
        <v>84</v>
      </c>
      <c r="AY129" s="18" t="s">
        <v>136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82</v>
      </c>
      <c r="BK129" s="217">
        <f>ROUND(I129*H129,2)</f>
        <v>0</v>
      </c>
      <c r="BL129" s="18" t="s">
        <v>142</v>
      </c>
      <c r="BM129" s="216" t="s">
        <v>955</v>
      </c>
    </row>
    <row r="130" s="2" customFormat="1">
      <c r="A130" s="39"/>
      <c r="B130" s="40"/>
      <c r="C130" s="41"/>
      <c r="D130" s="218" t="s">
        <v>144</v>
      </c>
      <c r="E130" s="41"/>
      <c r="F130" s="219" t="s">
        <v>534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144</v>
      </c>
      <c r="AU130" s="18" t="s">
        <v>84</v>
      </c>
    </row>
    <row r="131" s="2" customFormat="1">
      <c r="A131" s="39"/>
      <c r="B131" s="40"/>
      <c r="C131" s="41"/>
      <c r="D131" s="223" t="s">
        <v>146</v>
      </c>
      <c r="E131" s="41"/>
      <c r="F131" s="224" t="s">
        <v>757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84</v>
      </c>
    </row>
    <row r="132" s="13" customFormat="1">
      <c r="A132" s="13"/>
      <c r="B132" s="225"/>
      <c r="C132" s="226"/>
      <c r="D132" s="223" t="s">
        <v>148</v>
      </c>
      <c r="E132" s="227" t="s">
        <v>19</v>
      </c>
      <c r="F132" s="228" t="s">
        <v>929</v>
      </c>
      <c r="G132" s="226"/>
      <c r="H132" s="229">
        <v>2100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148</v>
      </c>
      <c r="AU132" s="235" t="s">
        <v>84</v>
      </c>
      <c r="AV132" s="13" t="s">
        <v>84</v>
      </c>
      <c r="AW132" s="13" t="s">
        <v>35</v>
      </c>
      <c r="AX132" s="13" t="s">
        <v>82</v>
      </c>
      <c r="AY132" s="235" t="s">
        <v>136</v>
      </c>
    </row>
    <row r="133" s="2" customFormat="1" ht="16.5" customHeight="1">
      <c r="A133" s="39"/>
      <c r="B133" s="40"/>
      <c r="C133" s="205" t="s">
        <v>255</v>
      </c>
      <c r="D133" s="205" t="s">
        <v>137</v>
      </c>
      <c r="E133" s="206" t="s">
        <v>550</v>
      </c>
      <c r="F133" s="207" t="s">
        <v>762</v>
      </c>
      <c r="G133" s="208" t="s">
        <v>301</v>
      </c>
      <c r="H133" s="209">
        <v>12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45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142</v>
      </c>
      <c r="AT133" s="216" t="s">
        <v>137</v>
      </c>
      <c r="AU133" s="216" t="s">
        <v>84</v>
      </c>
      <c r="AY133" s="18" t="s">
        <v>136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82</v>
      </c>
      <c r="BK133" s="217">
        <f>ROUND(I133*H133,2)</f>
        <v>0</v>
      </c>
      <c r="BL133" s="18" t="s">
        <v>142</v>
      </c>
      <c r="BM133" s="216" t="s">
        <v>956</v>
      </c>
    </row>
    <row r="134" s="2" customFormat="1" ht="16.5" customHeight="1">
      <c r="A134" s="39"/>
      <c r="B134" s="40"/>
      <c r="C134" s="250" t="s">
        <v>262</v>
      </c>
      <c r="D134" s="250" t="s">
        <v>358</v>
      </c>
      <c r="E134" s="251" t="s">
        <v>383</v>
      </c>
      <c r="F134" s="252" t="s">
        <v>384</v>
      </c>
      <c r="G134" s="253" t="s">
        <v>301</v>
      </c>
      <c r="H134" s="254">
        <v>12</v>
      </c>
      <c r="I134" s="255"/>
      <c r="J134" s="256">
        <f>ROUND(I134*H134,2)</f>
        <v>0</v>
      </c>
      <c r="K134" s="252" t="s">
        <v>19</v>
      </c>
      <c r="L134" s="257"/>
      <c r="M134" s="258" t="s">
        <v>19</v>
      </c>
      <c r="N134" s="259" t="s">
        <v>45</v>
      </c>
      <c r="O134" s="85"/>
      <c r="P134" s="214">
        <f>O134*H134</f>
        <v>0</v>
      </c>
      <c r="Q134" s="214">
        <v>0.0050000000000000001</v>
      </c>
      <c r="R134" s="214">
        <f>Q134*H134</f>
        <v>0.059999999999999998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190</v>
      </c>
      <c r="AT134" s="216" t="s">
        <v>358</v>
      </c>
      <c r="AU134" s="216" t="s">
        <v>84</v>
      </c>
      <c r="AY134" s="18" t="s">
        <v>136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82</v>
      </c>
      <c r="BK134" s="217">
        <f>ROUND(I134*H134,2)</f>
        <v>0</v>
      </c>
      <c r="BL134" s="18" t="s">
        <v>142</v>
      </c>
      <c r="BM134" s="216" t="s">
        <v>957</v>
      </c>
    </row>
    <row r="135" s="13" customFormat="1">
      <c r="A135" s="13"/>
      <c r="B135" s="225"/>
      <c r="C135" s="226"/>
      <c r="D135" s="223" t="s">
        <v>148</v>
      </c>
      <c r="E135" s="227" t="s">
        <v>19</v>
      </c>
      <c r="F135" s="228" t="s">
        <v>932</v>
      </c>
      <c r="G135" s="226"/>
      <c r="H135" s="229">
        <v>12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148</v>
      </c>
      <c r="AU135" s="235" t="s">
        <v>84</v>
      </c>
      <c r="AV135" s="13" t="s">
        <v>84</v>
      </c>
      <c r="AW135" s="13" t="s">
        <v>35</v>
      </c>
      <c r="AX135" s="13" t="s">
        <v>82</v>
      </c>
      <c r="AY135" s="235" t="s">
        <v>136</v>
      </c>
    </row>
    <row r="136" s="2" customFormat="1" ht="16.5" customHeight="1">
      <c r="A136" s="39"/>
      <c r="B136" s="40"/>
      <c r="C136" s="205" t="s">
        <v>266</v>
      </c>
      <c r="D136" s="205" t="s">
        <v>137</v>
      </c>
      <c r="E136" s="206" t="s">
        <v>561</v>
      </c>
      <c r="F136" s="207" t="s">
        <v>562</v>
      </c>
      <c r="G136" s="208" t="s">
        <v>301</v>
      </c>
      <c r="H136" s="209">
        <v>16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45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142</v>
      </c>
      <c r="AT136" s="216" t="s">
        <v>137</v>
      </c>
      <c r="AU136" s="216" t="s">
        <v>84</v>
      </c>
      <c r="AY136" s="18" t="s">
        <v>136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82</v>
      </c>
      <c r="BK136" s="217">
        <f>ROUND(I136*H136,2)</f>
        <v>0</v>
      </c>
      <c r="BL136" s="18" t="s">
        <v>142</v>
      </c>
      <c r="BM136" s="216" t="s">
        <v>958</v>
      </c>
    </row>
    <row r="137" s="2" customFormat="1" ht="16.5" customHeight="1">
      <c r="A137" s="39"/>
      <c r="B137" s="40"/>
      <c r="C137" s="250" t="s">
        <v>273</v>
      </c>
      <c r="D137" s="250" t="s">
        <v>358</v>
      </c>
      <c r="E137" s="251" t="s">
        <v>359</v>
      </c>
      <c r="F137" s="252" t="s">
        <v>360</v>
      </c>
      <c r="G137" s="253" t="s">
        <v>301</v>
      </c>
      <c r="H137" s="254">
        <v>16</v>
      </c>
      <c r="I137" s="255"/>
      <c r="J137" s="256">
        <f>ROUND(I137*H137,2)</f>
        <v>0</v>
      </c>
      <c r="K137" s="252" t="s">
        <v>19</v>
      </c>
      <c r="L137" s="257"/>
      <c r="M137" s="258" t="s">
        <v>19</v>
      </c>
      <c r="N137" s="259" t="s">
        <v>45</v>
      </c>
      <c r="O137" s="85"/>
      <c r="P137" s="214">
        <f>O137*H137</f>
        <v>0</v>
      </c>
      <c r="Q137" s="214">
        <v>0.002</v>
      </c>
      <c r="R137" s="214">
        <f>Q137*H137</f>
        <v>0.032000000000000001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190</v>
      </c>
      <c r="AT137" s="216" t="s">
        <v>358</v>
      </c>
      <c r="AU137" s="216" t="s">
        <v>84</v>
      </c>
      <c r="AY137" s="18" t="s">
        <v>136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82</v>
      </c>
      <c r="BK137" s="217">
        <f>ROUND(I137*H137,2)</f>
        <v>0</v>
      </c>
      <c r="BL137" s="18" t="s">
        <v>142</v>
      </c>
      <c r="BM137" s="216" t="s">
        <v>959</v>
      </c>
    </row>
    <row r="138" s="13" customFormat="1">
      <c r="A138" s="13"/>
      <c r="B138" s="225"/>
      <c r="C138" s="226"/>
      <c r="D138" s="223" t="s">
        <v>148</v>
      </c>
      <c r="E138" s="227" t="s">
        <v>19</v>
      </c>
      <c r="F138" s="228" t="s">
        <v>935</v>
      </c>
      <c r="G138" s="226"/>
      <c r="H138" s="229">
        <v>16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148</v>
      </c>
      <c r="AU138" s="235" t="s">
        <v>84</v>
      </c>
      <c r="AV138" s="13" t="s">
        <v>84</v>
      </c>
      <c r="AW138" s="13" t="s">
        <v>35</v>
      </c>
      <c r="AX138" s="13" t="s">
        <v>82</v>
      </c>
      <c r="AY138" s="235" t="s">
        <v>136</v>
      </c>
    </row>
    <row r="139" s="2" customFormat="1" ht="16.5" customHeight="1">
      <c r="A139" s="39"/>
      <c r="B139" s="40"/>
      <c r="C139" s="205" t="s">
        <v>7</v>
      </c>
      <c r="D139" s="205" t="s">
        <v>137</v>
      </c>
      <c r="E139" s="206" t="s">
        <v>537</v>
      </c>
      <c r="F139" s="207" t="s">
        <v>538</v>
      </c>
      <c r="G139" s="208" t="s">
        <v>341</v>
      </c>
      <c r="H139" s="209">
        <v>0.89600000000000002</v>
      </c>
      <c r="I139" s="210"/>
      <c r="J139" s="211">
        <f>ROUND(I139*H139,2)</f>
        <v>0</v>
      </c>
      <c r="K139" s="207" t="s">
        <v>141</v>
      </c>
      <c r="L139" s="45"/>
      <c r="M139" s="212" t="s">
        <v>19</v>
      </c>
      <c r="N139" s="213" t="s">
        <v>45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142</v>
      </c>
      <c r="AT139" s="216" t="s">
        <v>137</v>
      </c>
      <c r="AU139" s="216" t="s">
        <v>84</v>
      </c>
      <c r="AY139" s="18" t="s">
        <v>136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82</v>
      </c>
      <c r="BK139" s="217">
        <f>ROUND(I139*H139,2)</f>
        <v>0</v>
      </c>
      <c r="BL139" s="18" t="s">
        <v>142</v>
      </c>
      <c r="BM139" s="216" t="s">
        <v>960</v>
      </c>
    </row>
    <row r="140" s="2" customFormat="1">
      <c r="A140" s="39"/>
      <c r="B140" s="40"/>
      <c r="C140" s="41"/>
      <c r="D140" s="218" t="s">
        <v>144</v>
      </c>
      <c r="E140" s="41"/>
      <c r="F140" s="219" t="s">
        <v>540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144</v>
      </c>
      <c r="AU140" s="18" t="s">
        <v>84</v>
      </c>
    </row>
    <row r="141" s="2" customFormat="1">
      <c r="A141" s="39"/>
      <c r="B141" s="40"/>
      <c r="C141" s="41"/>
      <c r="D141" s="223" t="s">
        <v>146</v>
      </c>
      <c r="E141" s="41"/>
      <c r="F141" s="224" t="s">
        <v>541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84</v>
      </c>
    </row>
    <row r="142" s="13" customFormat="1">
      <c r="A142" s="13"/>
      <c r="B142" s="225"/>
      <c r="C142" s="226"/>
      <c r="D142" s="223" t="s">
        <v>148</v>
      </c>
      <c r="E142" s="227" t="s">
        <v>19</v>
      </c>
      <c r="F142" s="228" t="s">
        <v>937</v>
      </c>
      <c r="G142" s="226"/>
      <c r="H142" s="229">
        <v>0.89600000000000002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148</v>
      </c>
      <c r="AU142" s="235" t="s">
        <v>84</v>
      </c>
      <c r="AV142" s="13" t="s">
        <v>84</v>
      </c>
      <c r="AW142" s="13" t="s">
        <v>35</v>
      </c>
      <c r="AX142" s="13" t="s">
        <v>82</v>
      </c>
      <c r="AY142" s="235" t="s">
        <v>136</v>
      </c>
    </row>
    <row r="143" s="2" customFormat="1" ht="16.5" customHeight="1">
      <c r="A143" s="39"/>
      <c r="B143" s="40"/>
      <c r="C143" s="205" t="s">
        <v>284</v>
      </c>
      <c r="D143" s="205" t="s">
        <v>137</v>
      </c>
      <c r="E143" s="206" t="s">
        <v>449</v>
      </c>
      <c r="F143" s="207" t="s">
        <v>450</v>
      </c>
      <c r="G143" s="208" t="s">
        <v>140</v>
      </c>
      <c r="H143" s="209">
        <v>399</v>
      </c>
      <c r="I143" s="210"/>
      <c r="J143" s="211">
        <f>ROUND(I143*H143,2)</f>
        <v>0</v>
      </c>
      <c r="K143" s="207" t="s">
        <v>141</v>
      </c>
      <c r="L143" s="45"/>
      <c r="M143" s="212" t="s">
        <v>19</v>
      </c>
      <c r="N143" s="213" t="s">
        <v>45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142</v>
      </c>
      <c r="AT143" s="216" t="s">
        <v>137</v>
      </c>
      <c r="AU143" s="216" t="s">
        <v>84</v>
      </c>
      <c r="AY143" s="18" t="s">
        <v>136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82</v>
      </c>
      <c r="BK143" s="217">
        <f>ROUND(I143*H143,2)</f>
        <v>0</v>
      </c>
      <c r="BL143" s="18" t="s">
        <v>142</v>
      </c>
      <c r="BM143" s="216" t="s">
        <v>961</v>
      </c>
    </row>
    <row r="144" s="2" customFormat="1">
      <c r="A144" s="39"/>
      <c r="B144" s="40"/>
      <c r="C144" s="41"/>
      <c r="D144" s="218" t="s">
        <v>144</v>
      </c>
      <c r="E144" s="41"/>
      <c r="F144" s="219" t="s">
        <v>452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144</v>
      </c>
      <c r="AU144" s="18" t="s">
        <v>84</v>
      </c>
    </row>
    <row r="145" s="2" customFormat="1">
      <c r="A145" s="39"/>
      <c r="B145" s="40"/>
      <c r="C145" s="41"/>
      <c r="D145" s="223" t="s">
        <v>146</v>
      </c>
      <c r="E145" s="41"/>
      <c r="F145" s="224" t="s">
        <v>569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84</v>
      </c>
    </row>
    <row r="146" s="13" customFormat="1">
      <c r="A146" s="13"/>
      <c r="B146" s="225"/>
      <c r="C146" s="226"/>
      <c r="D146" s="223" t="s">
        <v>148</v>
      </c>
      <c r="E146" s="227" t="s">
        <v>19</v>
      </c>
      <c r="F146" s="228" t="s">
        <v>901</v>
      </c>
      <c r="G146" s="226"/>
      <c r="H146" s="229">
        <v>399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148</v>
      </c>
      <c r="AU146" s="235" t="s">
        <v>84</v>
      </c>
      <c r="AV146" s="13" t="s">
        <v>84</v>
      </c>
      <c r="AW146" s="13" t="s">
        <v>35</v>
      </c>
      <c r="AX146" s="13" t="s">
        <v>82</v>
      </c>
      <c r="AY146" s="235" t="s">
        <v>136</v>
      </c>
    </row>
    <row r="147" s="2" customFormat="1" ht="16.5" customHeight="1">
      <c r="A147" s="39"/>
      <c r="B147" s="40"/>
      <c r="C147" s="250" t="s">
        <v>430</v>
      </c>
      <c r="D147" s="250" t="s">
        <v>358</v>
      </c>
      <c r="E147" s="251" t="s">
        <v>455</v>
      </c>
      <c r="F147" s="252" t="s">
        <v>456</v>
      </c>
      <c r="G147" s="253" t="s">
        <v>185</v>
      </c>
      <c r="H147" s="254">
        <v>19.949999999999999</v>
      </c>
      <c r="I147" s="255"/>
      <c r="J147" s="256">
        <f>ROUND(I147*H147,2)</f>
        <v>0</v>
      </c>
      <c r="K147" s="252" t="s">
        <v>19</v>
      </c>
      <c r="L147" s="257"/>
      <c r="M147" s="258" t="s">
        <v>19</v>
      </c>
      <c r="N147" s="259" t="s">
        <v>45</v>
      </c>
      <c r="O147" s="85"/>
      <c r="P147" s="214">
        <f>O147*H147</f>
        <v>0</v>
      </c>
      <c r="Q147" s="214">
        <v>0.25</v>
      </c>
      <c r="R147" s="214">
        <f>Q147*H147</f>
        <v>4.9874999999999998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190</v>
      </c>
      <c r="AT147" s="216" t="s">
        <v>358</v>
      </c>
      <c r="AU147" s="216" t="s">
        <v>84</v>
      </c>
      <c r="AY147" s="18" t="s">
        <v>136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82</v>
      </c>
      <c r="BK147" s="217">
        <f>ROUND(I147*H147,2)</f>
        <v>0</v>
      </c>
      <c r="BL147" s="18" t="s">
        <v>142</v>
      </c>
      <c r="BM147" s="216" t="s">
        <v>962</v>
      </c>
    </row>
    <row r="148" s="13" customFormat="1">
      <c r="A148" s="13"/>
      <c r="B148" s="225"/>
      <c r="C148" s="226"/>
      <c r="D148" s="223" t="s">
        <v>148</v>
      </c>
      <c r="E148" s="227" t="s">
        <v>19</v>
      </c>
      <c r="F148" s="228" t="s">
        <v>940</v>
      </c>
      <c r="G148" s="226"/>
      <c r="H148" s="229">
        <v>11.85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148</v>
      </c>
      <c r="AU148" s="235" t="s">
        <v>84</v>
      </c>
      <c r="AV148" s="13" t="s">
        <v>84</v>
      </c>
      <c r="AW148" s="13" t="s">
        <v>35</v>
      </c>
      <c r="AX148" s="13" t="s">
        <v>74</v>
      </c>
      <c r="AY148" s="235" t="s">
        <v>136</v>
      </c>
    </row>
    <row r="149" s="13" customFormat="1">
      <c r="A149" s="13"/>
      <c r="B149" s="225"/>
      <c r="C149" s="226"/>
      <c r="D149" s="223" t="s">
        <v>148</v>
      </c>
      <c r="E149" s="227" t="s">
        <v>19</v>
      </c>
      <c r="F149" s="228" t="s">
        <v>941</v>
      </c>
      <c r="G149" s="226"/>
      <c r="H149" s="229">
        <v>8.0999999999999996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148</v>
      </c>
      <c r="AU149" s="235" t="s">
        <v>84</v>
      </c>
      <c r="AV149" s="13" t="s">
        <v>84</v>
      </c>
      <c r="AW149" s="13" t="s">
        <v>35</v>
      </c>
      <c r="AX149" s="13" t="s">
        <v>74</v>
      </c>
      <c r="AY149" s="235" t="s">
        <v>136</v>
      </c>
    </row>
    <row r="150" s="14" customFormat="1">
      <c r="A150" s="14"/>
      <c r="B150" s="236"/>
      <c r="C150" s="237"/>
      <c r="D150" s="223" t="s">
        <v>148</v>
      </c>
      <c r="E150" s="238" t="s">
        <v>19</v>
      </c>
      <c r="F150" s="239" t="s">
        <v>162</v>
      </c>
      <c r="G150" s="237"/>
      <c r="H150" s="240">
        <v>19.949999999999999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148</v>
      </c>
      <c r="AU150" s="246" t="s">
        <v>84</v>
      </c>
      <c r="AV150" s="14" t="s">
        <v>142</v>
      </c>
      <c r="AW150" s="14" t="s">
        <v>35</v>
      </c>
      <c r="AX150" s="14" t="s">
        <v>82</v>
      </c>
      <c r="AY150" s="246" t="s">
        <v>136</v>
      </c>
    </row>
    <row r="151" s="2" customFormat="1" ht="16.5" customHeight="1">
      <c r="A151" s="39"/>
      <c r="B151" s="40"/>
      <c r="C151" s="205" t="s">
        <v>435</v>
      </c>
      <c r="D151" s="205" t="s">
        <v>137</v>
      </c>
      <c r="E151" s="206" t="s">
        <v>573</v>
      </c>
      <c r="F151" s="207" t="s">
        <v>574</v>
      </c>
      <c r="G151" s="208" t="s">
        <v>140</v>
      </c>
      <c r="H151" s="209">
        <v>6</v>
      </c>
      <c r="I151" s="210"/>
      <c r="J151" s="211">
        <f>ROUND(I151*H151,2)</f>
        <v>0</v>
      </c>
      <c r="K151" s="207" t="s">
        <v>141</v>
      </c>
      <c r="L151" s="45"/>
      <c r="M151" s="212" t="s">
        <v>19</v>
      </c>
      <c r="N151" s="213" t="s">
        <v>45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142</v>
      </c>
      <c r="AT151" s="216" t="s">
        <v>137</v>
      </c>
      <c r="AU151" s="216" t="s">
        <v>84</v>
      </c>
      <c r="AY151" s="18" t="s">
        <v>136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82</v>
      </c>
      <c r="BK151" s="217">
        <f>ROUND(I151*H151,2)</f>
        <v>0</v>
      </c>
      <c r="BL151" s="18" t="s">
        <v>142</v>
      </c>
      <c r="BM151" s="216" t="s">
        <v>963</v>
      </c>
    </row>
    <row r="152" s="2" customFormat="1">
      <c r="A152" s="39"/>
      <c r="B152" s="40"/>
      <c r="C152" s="41"/>
      <c r="D152" s="218" t="s">
        <v>144</v>
      </c>
      <c r="E152" s="41"/>
      <c r="F152" s="219" t="s">
        <v>576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144</v>
      </c>
      <c r="AU152" s="18" t="s">
        <v>84</v>
      </c>
    </row>
    <row r="153" s="2" customFormat="1">
      <c r="A153" s="39"/>
      <c r="B153" s="40"/>
      <c r="C153" s="41"/>
      <c r="D153" s="223" t="s">
        <v>146</v>
      </c>
      <c r="E153" s="41"/>
      <c r="F153" s="224" t="s">
        <v>943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146</v>
      </c>
      <c r="AU153" s="18" t="s">
        <v>84</v>
      </c>
    </row>
    <row r="154" s="13" customFormat="1">
      <c r="A154" s="13"/>
      <c r="B154" s="225"/>
      <c r="C154" s="226"/>
      <c r="D154" s="223" t="s">
        <v>148</v>
      </c>
      <c r="E154" s="227" t="s">
        <v>19</v>
      </c>
      <c r="F154" s="228" t="s">
        <v>775</v>
      </c>
      <c r="G154" s="226"/>
      <c r="H154" s="229">
        <v>6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148</v>
      </c>
      <c r="AU154" s="235" t="s">
        <v>84</v>
      </c>
      <c r="AV154" s="13" t="s">
        <v>84</v>
      </c>
      <c r="AW154" s="13" t="s">
        <v>35</v>
      </c>
      <c r="AX154" s="13" t="s">
        <v>82</v>
      </c>
      <c r="AY154" s="235" t="s">
        <v>136</v>
      </c>
    </row>
    <row r="155" s="2" customFormat="1" ht="16.5" customHeight="1">
      <c r="A155" s="39"/>
      <c r="B155" s="40"/>
      <c r="C155" s="205" t="s">
        <v>440</v>
      </c>
      <c r="D155" s="205" t="s">
        <v>137</v>
      </c>
      <c r="E155" s="206" t="s">
        <v>579</v>
      </c>
      <c r="F155" s="207" t="s">
        <v>580</v>
      </c>
      <c r="G155" s="208" t="s">
        <v>185</v>
      </c>
      <c r="H155" s="209">
        <v>63.840000000000003</v>
      </c>
      <c r="I155" s="210"/>
      <c r="J155" s="211">
        <f>ROUND(I155*H155,2)</f>
        <v>0</v>
      </c>
      <c r="K155" s="207" t="s">
        <v>141</v>
      </c>
      <c r="L155" s="45"/>
      <c r="M155" s="212" t="s">
        <v>19</v>
      </c>
      <c r="N155" s="213" t="s">
        <v>45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142</v>
      </c>
      <c r="AT155" s="216" t="s">
        <v>137</v>
      </c>
      <c r="AU155" s="216" t="s">
        <v>84</v>
      </c>
      <c r="AY155" s="18" t="s">
        <v>136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82</v>
      </c>
      <c r="BK155" s="217">
        <f>ROUND(I155*H155,2)</f>
        <v>0</v>
      </c>
      <c r="BL155" s="18" t="s">
        <v>142</v>
      </c>
      <c r="BM155" s="216" t="s">
        <v>964</v>
      </c>
    </row>
    <row r="156" s="2" customFormat="1">
      <c r="A156" s="39"/>
      <c r="B156" s="40"/>
      <c r="C156" s="41"/>
      <c r="D156" s="218" t="s">
        <v>144</v>
      </c>
      <c r="E156" s="41"/>
      <c r="F156" s="219" t="s">
        <v>582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144</v>
      </c>
      <c r="AU156" s="18" t="s">
        <v>84</v>
      </c>
    </row>
    <row r="157" s="13" customFormat="1">
      <c r="A157" s="13"/>
      <c r="B157" s="225"/>
      <c r="C157" s="226"/>
      <c r="D157" s="223" t="s">
        <v>148</v>
      </c>
      <c r="E157" s="227" t="s">
        <v>19</v>
      </c>
      <c r="F157" s="228" t="s">
        <v>945</v>
      </c>
      <c r="G157" s="226"/>
      <c r="H157" s="229">
        <v>37.920000000000002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148</v>
      </c>
      <c r="AU157" s="235" t="s">
        <v>84</v>
      </c>
      <c r="AV157" s="13" t="s">
        <v>84</v>
      </c>
      <c r="AW157" s="13" t="s">
        <v>35</v>
      </c>
      <c r="AX157" s="13" t="s">
        <v>74</v>
      </c>
      <c r="AY157" s="235" t="s">
        <v>136</v>
      </c>
    </row>
    <row r="158" s="13" customFormat="1">
      <c r="A158" s="13"/>
      <c r="B158" s="225"/>
      <c r="C158" s="226"/>
      <c r="D158" s="223" t="s">
        <v>148</v>
      </c>
      <c r="E158" s="227" t="s">
        <v>19</v>
      </c>
      <c r="F158" s="228" t="s">
        <v>946</v>
      </c>
      <c r="G158" s="226"/>
      <c r="H158" s="229">
        <v>25.920000000000002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148</v>
      </c>
      <c r="AU158" s="235" t="s">
        <v>84</v>
      </c>
      <c r="AV158" s="13" t="s">
        <v>84</v>
      </c>
      <c r="AW158" s="13" t="s">
        <v>35</v>
      </c>
      <c r="AX158" s="13" t="s">
        <v>74</v>
      </c>
      <c r="AY158" s="235" t="s">
        <v>136</v>
      </c>
    </row>
    <row r="159" s="14" customFormat="1">
      <c r="A159" s="14"/>
      <c r="B159" s="236"/>
      <c r="C159" s="237"/>
      <c r="D159" s="223" t="s">
        <v>148</v>
      </c>
      <c r="E159" s="238" t="s">
        <v>19</v>
      </c>
      <c r="F159" s="239" t="s">
        <v>162</v>
      </c>
      <c r="G159" s="237"/>
      <c r="H159" s="240">
        <v>63.840000000000003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148</v>
      </c>
      <c r="AU159" s="246" t="s">
        <v>84</v>
      </c>
      <c r="AV159" s="14" t="s">
        <v>142</v>
      </c>
      <c r="AW159" s="14" t="s">
        <v>35</v>
      </c>
      <c r="AX159" s="14" t="s">
        <v>82</v>
      </c>
      <c r="AY159" s="246" t="s">
        <v>136</v>
      </c>
    </row>
    <row r="160" s="2" customFormat="1" ht="16.5" customHeight="1">
      <c r="A160" s="39"/>
      <c r="B160" s="40"/>
      <c r="C160" s="205" t="s">
        <v>448</v>
      </c>
      <c r="D160" s="205" t="s">
        <v>137</v>
      </c>
      <c r="E160" s="206" t="s">
        <v>585</v>
      </c>
      <c r="F160" s="207" t="s">
        <v>586</v>
      </c>
      <c r="G160" s="208" t="s">
        <v>185</v>
      </c>
      <c r="H160" s="209">
        <v>63.840000000000003</v>
      </c>
      <c r="I160" s="210"/>
      <c r="J160" s="211">
        <f>ROUND(I160*H160,2)</f>
        <v>0</v>
      </c>
      <c r="K160" s="207" t="s">
        <v>141</v>
      </c>
      <c r="L160" s="45"/>
      <c r="M160" s="212" t="s">
        <v>19</v>
      </c>
      <c r="N160" s="213" t="s">
        <v>45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142</v>
      </c>
      <c r="AT160" s="216" t="s">
        <v>137</v>
      </c>
      <c r="AU160" s="216" t="s">
        <v>84</v>
      </c>
      <c r="AY160" s="18" t="s">
        <v>136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82</v>
      </c>
      <c r="BK160" s="217">
        <f>ROUND(I160*H160,2)</f>
        <v>0</v>
      </c>
      <c r="BL160" s="18" t="s">
        <v>142</v>
      </c>
      <c r="BM160" s="216" t="s">
        <v>965</v>
      </c>
    </row>
    <row r="161" s="2" customFormat="1">
      <c r="A161" s="39"/>
      <c r="B161" s="40"/>
      <c r="C161" s="41"/>
      <c r="D161" s="218" t="s">
        <v>144</v>
      </c>
      <c r="E161" s="41"/>
      <c r="F161" s="219" t="s">
        <v>588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144</v>
      </c>
      <c r="AU161" s="18" t="s">
        <v>84</v>
      </c>
    </row>
    <row r="162" s="2" customFormat="1" ht="16.5" customHeight="1">
      <c r="A162" s="39"/>
      <c r="B162" s="40"/>
      <c r="C162" s="205" t="s">
        <v>454</v>
      </c>
      <c r="D162" s="205" t="s">
        <v>137</v>
      </c>
      <c r="E162" s="206" t="s">
        <v>589</v>
      </c>
      <c r="F162" s="207" t="s">
        <v>590</v>
      </c>
      <c r="G162" s="208" t="s">
        <v>185</v>
      </c>
      <c r="H162" s="209">
        <v>191.52000000000001</v>
      </c>
      <c r="I162" s="210"/>
      <c r="J162" s="211">
        <f>ROUND(I162*H162,2)</f>
        <v>0</v>
      </c>
      <c r="K162" s="207" t="s">
        <v>141</v>
      </c>
      <c r="L162" s="45"/>
      <c r="M162" s="212" t="s">
        <v>19</v>
      </c>
      <c r="N162" s="213" t="s">
        <v>45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142</v>
      </c>
      <c r="AT162" s="216" t="s">
        <v>137</v>
      </c>
      <c r="AU162" s="216" t="s">
        <v>84</v>
      </c>
      <c r="AY162" s="18" t="s">
        <v>136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82</v>
      </c>
      <c r="BK162" s="217">
        <f>ROUND(I162*H162,2)</f>
        <v>0</v>
      </c>
      <c r="BL162" s="18" t="s">
        <v>142</v>
      </c>
      <c r="BM162" s="216" t="s">
        <v>966</v>
      </c>
    </row>
    <row r="163" s="2" customFormat="1">
      <c r="A163" s="39"/>
      <c r="B163" s="40"/>
      <c r="C163" s="41"/>
      <c r="D163" s="218" t="s">
        <v>144</v>
      </c>
      <c r="E163" s="41"/>
      <c r="F163" s="219" t="s">
        <v>592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144</v>
      </c>
      <c r="AU163" s="18" t="s">
        <v>84</v>
      </c>
    </row>
    <row r="164" s="13" customFormat="1">
      <c r="A164" s="13"/>
      <c r="B164" s="225"/>
      <c r="C164" s="226"/>
      <c r="D164" s="223" t="s">
        <v>148</v>
      </c>
      <c r="E164" s="227" t="s">
        <v>19</v>
      </c>
      <c r="F164" s="228" t="s">
        <v>949</v>
      </c>
      <c r="G164" s="226"/>
      <c r="H164" s="229">
        <v>191.52000000000001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148</v>
      </c>
      <c r="AU164" s="235" t="s">
        <v>84</v>
      </c>
      <c r="AV164" s="13" t="s">
        <v>84</v>
      </c>
      <c r="AW164" s="13" t="s">
        <v>35</v>
      </c>
      <c r="AX164" s="13" t="s">
        <v>82</v>
      </c>
      <c r="AY164" s="235" t="s">
        <v>136</v>
      </c>
    </row>
    <row r="165" s="2" customFormat="1" ht="16.5" customHeight="1">
      <c r="A165" s="39"/>
      <c r="B165" s="40"/>
      <c r="C165" s="250" t="s">
        <v>461</v>
      </c>
      <c r="D165" s="250" t="s">
        <v>358</v>
      </c>
      <c r="E165" s="251" t="s">
        <v>594</v>
      </c>
      <c r="F165" s="252" t="s">
        <v>595</v>
      </c>
      <c r="G165" s="253" t="s">
        <v>185</v>
      </c>
      <c r="H165" s="254">
        <v>63.840000000000003</v>
      </c>
      <c r="I165" s="255"/>
      <c r="J165" s="256">
        <f>ROUND(I165*H165,2)</f>
        <v>0</v>
      </c>
      <c r="K165" s="252" t="s">
        <v>141</v>
      </c>
      <c r="L165" s="257"/>
      <c r="M165" s="258" t="s">
        <v>19</v>
      </c>
      <c r="N165" s="259" t="s">
        <v>45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190</v>
      </c>
      <c r="AT165" s="216" t="s">
        <v>358</v>
      </c>
      <c r="AU165" s="216" t="s">
        <v>84</v>
      </c>
      <c r="AY165" s="18" t="s">
        <v>136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82</v>
      </c>
      <c r="BK165" s="217">
        <f>ROUND(I165*H165,2)</f>
        <v>0</v>
      </c>
      <c r="BL165" s="18" t="s">
        <v>142</v>
      </c>
      <c r="BM165" s="216" t="s">
        <v>967</v>
      </c>
    </row>
    <row r="166" s="2" customFormat="1" ht="16.5" customHeight="1">
      <c r="A166" s="39"/>
      <c r="B166" s="40"/>
      <c r="C166" s="205" t="s">
        <v>467</v>
      </c>
      <c r="D166" s="205" t="s">
        <v>137</v>
      </c>
      <c r="E166" s="206" t="s">
        <v>597</v>
      </c>
      <c r="F166" s="207" t="s">
        <v>598</v>
      </c>
      <c r="G166" s="208" t="s">
        <v>464</v>
      </c>
      <c r="H166" s="209">
        <v>16104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45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142</v>
      </c>
      <c r="AT166" s="216" t="s">
        <v>137</v>
      </c>
      <c r="AU166" s="216" t="s">
        <v>84</v>
      </c>
      <c r="AY166" s="18" t="s">
        <v>136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82</v>
      </c>
      <c r="BK166" s="217">
        <f>ROUND(I166*H166,2)</f>
        <v>0</v>
      </c>
      <c r="BL166" s="18" t="s">
        <v>142</v>
      </c>
      <c r="BM166" s="216" t="s">
        <v>968</v>
      </c>
    </row>
    <row r="167" s="2" customFormat="1">
      <c r="A167" s="39"/>
      <c r="B167" s="40"/>
      <c r="C167" s="41"/>
      <c r="D167" s="223" t="s">
        <v>146</v>
      </c>
      <c r="E167" s="41"/>
      <c r="F167" s="224" t="s">
        <v>600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146</v>
      </c>
      <c r="AU167" s="18" t="s">
        <v>84</v>
      </c>
    </row>
    <row r="168" s="13" customFormat="1">
      <c r="A168" s="13"/>
      <c r="B168" s="225"/>
      <c r="C168" s="226"/>
      <c r="D168" s="223" t="s">
        <v>148</v>
      </c>
      <c r="E168" s="227" t="s">
        <v>19</v>
      </c>
      <c r="F168" s="228" t="s">
        <v>952</v>
      </c>
      <c r="G168" s="226"/>
      <c r="H168" s="229">
        <v>16104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148</v>
      </c>
      <c r="AU168" s="235" t="s">
        <v>84</v>
      </c>
      <c r="AV168" s="13" t="s">
        <v>84</v>
      </c>
      <c r="AW168" s="13" t="s">
        <v>35</v>
      </c>
      <c r="AX168" s="13" t="s">
        <v>82</v>
      </c>
      <c r="AY168" s="235" t="s">
        <v>136</v>
      </c>
    </row>
    <row r="169" s="2" customFormat="1" ht="16.5" customHeight="1">
      <c r="A169" s="39"/>
      <c r="B169" s="40"/>
      <c r="C169" s="205" t="s">
        <v>471</v>
      </c>
      <c r="D169" s="205" t="s">
        <v>137</v>
      </c>
      <c r="E169" s="206" t="s">
        <v>521</v>
      </c>
      <c r="F169" s="207" t="s">
        <v>522</v>
      </c>
      <c r="G169" s="208" t="s">
        <v>152</v>
      </c>
      <c r="H169" s="209">
        <v>15.239000000000001</v>
      </c>
      <c r="I169" s="210"/>
      <c r="J169" s="211">
        <f>ROUND(I169*H169,2)</f>
        <v>0</v>
      </c>
      <c r="K169" s="207" t="s">
        <v>141</v>
      </c>
      <c r="L169" s="45"/>
      <c r="M169" s="212" t="s">
        <v>19</v>
      </c>
      <c r="N169" s="213" t="s">
        <v>45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142</v>
      </c>
      <c r="AT169" s="216" t="s">
        <v>137</v>
      </c>
      <c r="AU169" s="216" t="s">
        <v>84</v>
      </c>
      <c r="AY169" s="18" t="s">
        <v>136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82</v>
      </c>
      <c r="BK169" s="217">
        <f>ROUND(I169*H169,2)</f>
        <v>0</v>
      </c>
      <c r="BL169" s="18" t="s">
        <v>142</v>
      </c>
      <c r="BM169" s="216" t="s">
        <v>969</v>
      </c>
    </row>
    <row r="170" s="2" customFormat="1">
      <c r="A170" s="39"/>
      <c r="B170" s="40"/>
      <c r="C170" s="41"/>
      <c r="D170" s="218" t="s">
        <v>144</v>
      </c>
      <c r="E170" s="41"/>
      <c r="F170" s="219" t="s">
        <v>524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144</v>
      </c>
      <c r="AU170" s="18" t="s">
        <v>84</v>
      </c>
    </row>
    <row r="171" s="12" customFormat="1" ht="22.8" customHeight="1">
      <c r="A171" s="12"/>
      <c r="B171" s="189"/>
      <c r="C171" s="190"/>
      <c r="D171" s="191" t="s">
        <v>73</v>
      </c>
      <c r="E171" s="203" t="s">
        <v>622</v>
      </c>
      <c r="F171" s="203" t="s">
        <v>970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SUM(P172:P213)</f>
        <v>0</v>
      </c>
      <c r="Q171" s="197"/>
      <c r="R171" s="198">
        <f>SUM(R172:R213)</f>
        <v>5.0794999999999995</v>
      </c>
      <c r="S171" s="197"/>
      <c r="T171" s="199">
        <f>SUM(T172:T213)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82</v>
      </c>
      <c r="AT171" s="201" t="s">
        <v>73</v>
      </c>
      <c r="AU171" s="201" t="s">
        <v>82</v>
      </c>
      <c r="AY171" s="200" t="s">
        <v>136</v>
      </c>
      <c r="BK171" s="202">
        <f>SUM(BK172:BK213)</f>
        <v>0</v>
      </c>
    </row>
    <row r="172" s="2" customFormat="1" ht="21.75" customHeight="1">
      <c r="A172" s="39"/>
      <c r="B172" s="40"/>
      <c r="C172" s="205" t="s">
        <v>477</v>
      </c>
      <c r="D172" s="205" t="s">
        <v>137</v>
      </c>
      <c r="E172" s="206" t="s">
        <v>531</v>
      </c>
      <c r="F172" s="207" t="s">
        <v>532</v>
      </c>
      <c r="G172" s="208" t="s">
        <v>140</v>
      </c>
      <c r="H172" s="209">
        <v>2100</v>
      </c>
      <c r="I172" s="210"/>
      <c r="J172" s="211">
        <f>ROUND(I172*H172,2)</f>
        <v>0</v>
      </c>
      <c r="K172" s="207" t="s">
        <v>141</v>
      </c>
      <c r="L172" s="45"/>
      <c r="M172" s="212" t="s">
        <v>19</v>
      </c>
      <c r="N172" s="213" t="s">
        <v>45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142</v>
      </c>
      <c r="AT172" s="216" t="s">
        <v>137</v>
      </c>
      <c r="AU172" s="216" t="s">
        <v>84</v>
      </c>
      <c r="AY172" s="18" t="s">
        <v>136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82</v>
      </c>
      <c r="BK172" s="217">
        <f>ROUND(I172*H172,2)</f>
        <v>0</v>
      </c>
      <c r="BL172" s="18" t="s">
        <v>142</v>
      </c>
      <c r="BM172" s="216" t="s">
        <v>971</v>
      </c>
    </row>
    <row r="173" s="2" customFormat="1">
      <c r="A173" s="39"/>
      <c r="B173" s="40"/>
      <c r="C173" s="41"/>
      <c r="D173" s="218" t="s">
        <v>144</v>
      </c>
      <c r="E173" s="41"/>
      <c r="F173" s="219" t="s">
        <v>534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144</v>
      </c>
      <c r="AU173" s="18" t="s">
        <v>84</v>
      </c>
    </row>
    <row r="174" s="2" customFormat="1">
      <c r="A174" s="39"/>
      <c r="B174" s="40"/>
      <c r="C174" s="41"/>
      <c r="D174" s="223" t="s">
        <v>146</v>
      </c>
      <c r="E174" s="41"/>
      <c r="F174" s="224" t="s">
        <v>757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84</v>
      </c>
    </row>
    <row r="175" s="13" customFormat="1">
      <c r="A175" s="13"/>
      <c r="B175" s="225"/>
      <c r="C175" s="226"/>
      <c r="D175" s="223" t="s">
        <v>148</v>
      </c>
      <c r="E175" s="227" t="s">
        <v>19</v>
      </c>
      <c r="F175" s="228" t="s">
        <v>929</v>
      </c>
      <c r="G175" s="226"/>
      <c r="H175" s="229">
        <v>2100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148</v>
      </c>
      <c r="AU175" s="235" t="s">
        <v>84</v>
      </c>
      <c r="AV175" s="13" t="s">
        <v>84</v>
      </c>
      <c r="AW175" s="13" t="s">
        <v>35</v>
      </c>
      <c r="AX175" s="13" t="s">
        <v>82</v>
      </c>
      <c r="AY175" s="235" t="s">
        <v>136</v>
      </c>
    </row>
    <row r="176" s="2" customFormat="1" ht="16.5" customHeight="1">
      <c r="A176" s="39"/>
      <c r="B176" s="40"/>
      <c r="C176" s="205" t="s">
        <v>482</v>
      </c>
      <c r="D176" s="205" t="s">
        <v>137</v>
      </c>
      <c r="E176" s="206" t="s">
        <v>550</v>
      </c>
      <c r="F176" s="207" t="s">
        <v>762</v>
      </c>
      <c r="G176" s="208" t="s">
        <v>301</v>
      </c>
      <c r="H176" s="209">
        <v>12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45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142</v>
      </c>
      <c r="AT176" s="216" t="s">
        <v>137</v>
      </c>
      <c r="AU176" s="216" t="s">
        <v>84</v>
      </c>
      <c r="AY176" s="18" t="s">
        <v>136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82</v>
      </c>
      <c r="BK176" s="217">
        <f>ROUND(I176*H176,2)</f>
        <v>0</v>
      </c>
      <c r="BL176" s="18" t="s">
        <v>142</v>
      </c>
      <c r="BM176" s="216" t="s">
        <v>972</v>
      </c>
    </row>
    <row r="177" s="2" customFormat="1" ht="16.5" customHeight="1">
      <c r="A177" s="39"/>
      <c r="B177" s="40"/>
      <c r="C177" s="250" t="s">
        <v>487</v>
      </c>
      <c r="D177" s="250" t="s">
        <v>358</v>
      </c>
      <c r="E177" s="251" t="s">
        <v>383</v>
      </c>
      <c r="F177" s="252" t="s">
        <v>384</v>
      </c>
      <c r="G177" s="253" t="s">
        <v>301</v>
      </c>
      <c r="H177" s="254">
        <v>12</v>
      </c>
      <c r="I177" s="255"/>
      <c r="J177" s="256">
        <f>ROUND(I177*H177,2)</f>
        <v>0</v>
      </c>
      <c r="K177" s="252" t="s">
        <v>19</v>
      </c>
      <c r="L177" s="257"/>
      <c r="M177" s="258" t="s">
        <v>19</v>
      </c>
      <c r="N177" s="259" t="s">
        <v>45</v>
      </c>
      <c r="O177" s="85"/>
      <c r="P177" s="214">
        <f>O177*H177</f>
        <v>0</v>
      </c>
      <c r="Q177" s="214">
        <v>0.0050000000000000001</v>
      </c>
      <c r="R177" s="214">
        <f>Q177*H177</f>
        <v>0.059999999999999998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190</v>
      </c>
      <c r="AT177" s="216" t="s">
        <v>358</v>
      </c>
      <c r="AU177" s="216" t="s">
        <v>84</v>
      </c>
      <c r="AY177" s="18" t="s">
        <v>136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82</v>
      </c>
      <c r="BK177" s="217">
        <f>ROUND(I177*H177,2)</f>
        <v>0</v>
      </c>
      <c r="BL177" s="18" t="s">
        <v>142</v>
      </c>
      <c r="BM177" s="216" t="s">
        <v>973</v>
      </c>
    </row>
    <row r="178" s="13" customFormat="1">
      <c r="A178" s="13"/>
      <c r="B178" s="225"/>
      <c r="C178" s="226"/>
      <c r="D178" s="223" t="s">
        <v>148</v>
      </c>
      <c r="E178" s="227" t="s">
        <v>19</v>
      </c>
      <c r="F178" s="228" t="s">
        <v>932</v>
      </c>
      <c r="G178" s="226"/>
      <c r="H178" s="229">
        <v>12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148</v>
      </c>
      <c r="AU178" s="235" t="s">
        <v>84</v>
      </c>
      <c r="AV178" s="13" t="s">
        <v>84</v>
      </c>
      <c r="AW178" s="13" t="s">
        <v>35</v>
      </c>
      <c r="AX178" s="13" t="s">
        <v>82</v>
      </c>
      <c r="AY178" s="235" t="s">
        <v>136</v>
      </c>
    </row>
    <row r="179" s="2" customFormat="1" ht="16.5" customHeight="1">
      <c r="A179" s="39"/>
      <c r="B179" s="40"/>
      <c r="C179" s="205" t="s">
        <v>496</v>
      </c>
      <c r="D179" s="205" t="s">
        <v>137</v>
      </c>
      <c r="E179" s="206" t="s">
        <v>561</v>
      </c>
      <c r="F179" s="207" t="s">
        <v>562</v>
      </c>
      <c r="G179" s="208" t="s">
        <v>301</v>
      </c>
      <c r="H179" s="209">
        <v>16</v>
      </c>
      <c r="I179" s="210"/>
      <c r="J179" s="211">
        <f>ROUND(I179*H179,2)</f>
        <v>0</v>
      </c>
      <c r="K179" s="207" t="s">
        <v>19</v>
      </c>
      <c r="L179" s="45"/>
      <c r="M179" s="212" t="s">
        <v>19</v>
      </c>
      <c r="N179" s="213" t="s">
        <v>45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142</v>
      </c>
      <c r="AT179" s="216" t="s">
        <v>137</v>
      </c>
      <c r="AU179" s="216" t="s">
        <v>84</v>
      </c>
      <c r="AY179" s="18" t="s">
        <v>136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82</v>
      </c>
      <c r="BK179" s="217">
        <f>ROUND(I179*H179,2)</f>
        <v>0</v>
      </c>
      <c r="BL179" s="18" t="s">
        <v>142</v>
      </c>
      <c r="BM179" s="216" t="s">
        <v>974</v>
      </c>
    </row>
    <row r="180" s="2" customFormat="1" ht="16.5" customHeight="1">
      <c r="A180" s="39"/>
      <c r="B180" s="40"/>
      <c r="C180" s="250" t="s">
        <v>503</v>
      </c>
      <c r="D180" s="250" t="s">
        <v>358</v>
      </c>
      <c r="E180" s="251" t="s">
        <v>359</v>
      </c>
      <c r="F180" s="252" t="s">
        <v>360</v>
      </c>
      <c r="G180" s="253" t="s">
        <v>301</v>
      </c>
      <c r="H180" s="254">
        <v>16</v>
      </c>
      <c r="I180" s="255"/>
      <c r="J180" s="256">
        <f>ROUND(I180*H180,2)</f>
        <v>0</v>
      </c>
      <c r="K180" s="252" t="s">
        <v>19</v>
      </c>
      <c r="L180" s="257"/>
      <c r="M180" s="258" t="s">
        <v>19</v>
      </c>
      <c r="N180" s="259" t="s">
        <v>45</v>
      </c>
      <c r="O180" s="85"/>
      <c r="P180" s="214">
        <f>O180*H180</f>
        <v>0</v>
      </c>
      <c r="Q180" s="214">
        <v>0.002</v>
      </c>
      <c r="R180" s="214">
        <f>Q180*H180</f>
        <v>0.032000000000000001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190</v>
      </c>
      <c r="AT180" s="216" t="s">
        <v>358</v>
      </c>
      <c r="AU180" s="216" t="s">
        <v>84</v>
      </c>
      <c r="AY180" s="18" t="s">
        <v>136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82</v>
      </c>
      <c r="BK180" s="217">
        <f>ROUND(I180*H180,2)</f>
        <v>0</v>
      </c>
      <c r="BL180" s="18" t="s">
        <v>142</v>
      </c>
      <c r="BM180" s="216" t="s">
        <v>975</v>
      </c>
    </row>
    <row r="181" s="13" customFormat="1">
      <c r="A181" s="13"/>
      <c r="B181" s="225"/>
      <c r="C181" s="226"/>
      <c r="D181" s="223" t="s">
        <v>148</v>
      </c>
      <c r="E181" s="227" t="s">
        <v>19</v>
      </c>
      <c r="F181" s="228" t="s">
        <v>935</v>
      </c>
      <c r="G181" s="226"/>
      <c r="H181" s="229">
        <v>16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148</v>
      </c>
      <c r="AU181" s="235" t="s">
        <v>84</v>
      </c>
      <c r="AV181" s="13" t="s">
        <v>84</v>
      </c>
      <c r="AW181" s="13" t="s">
        <v>35</v>
      </c>
      <c r="AX181" s="13" t="s">
        <v>82</v>
      </c>
      <c r="AY181" s="235" t="s">
        <v>136</v>
      </c>
    </row>
    <row r="182" s="2" customFormat="1" ht="16.5" customHeight="1">
      <c r="A182" s="39"/>
      <c r="B182" s="40"/>
      <c r="C182" s="205" t="s">
        <v>508</v>
      </c>
      <c r="D182" s="205" t="s">
        <v>137</v>
      </c>
      <c r="E182" s="206" t="s">
        <v>537</v>
      </c>
      <c r="F182" s="207" t="s">
        <v>538</v>
      </c>
      <c r="G182" s="208" t="s">
        <v>341</v>
      </c>
      <c r="H182" s="209">
        <v>0.89600000000000002</v>
      </c>
      <c r="I182" s="210"/>
      <c r="J182" s="211">
        <f>ROUND(I182*H182,2)</f>
        <v>0</v>
      </c>
      <c r="K182" s="207" t="s">
        <v>141</v>
      </c>
      <c r="L182" s="45"/>
      <c r="M182" s="212" t="s">
        <v>19</v>
      </c>
      <c r="N182" s="213" t="s">
        <v>45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142</v>
      </c>
      <c r="AT182" s="216" t="s">
        <v>137</v>
      </c>
      <c r="AU182" s="216" t="s">
        <v>84</v>
      </c>
      <c r="AY182" s="18" t="s">
        <v>136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82</v>
      </c>
      <c r="BK182" s="217">
        <f>ROUND(I182*H182,2)</f>
        <v>0</v>
      </c>
      <c r="BL182" s="18" t="s">
        <v>142</v>
      </c>
      <c r="BM182" s="216" t="s">
        <v>976</v>
      </c>
    </row>
    <row r="183" s="2" customFormat="1">
      <c r="A183" s="39"/>
      <c r="B183" s="40"/>
      <c r="C183" s="41"/>
      <c r="D183" s="218" t="s">
        <v>144</v>
      </c>
      <c r="E183" s="41"/>
      <c r="F183" s="219" t="s">
        <v>540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144</v>
      </c>
      <c r="AU183" s="18" t="s">
        <v>84</v>
      </c>
    </row>
    <row r="184" s="2" customFormat="1">
      <c r="A184" s="39"/>
      <c r="B184" s="40"/>
      <c r="C184" s="41"/>
      <c r="D184" s="223" t="s">
        <v>146</v>
      </c>
      <c r="E184" s="41"/>
      <c r="F184" s="224" t="s">
        <v>541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84</v>
      </c>
    </row>
    <row r="185" s="13" customFormat="1">
      <c r="A185" s="13"/>
      <c r="B185" s="225"/>
      <c r="C185" s="226"/>
      <c r="D185" s="223" t="s">
        <v>148</v>
      </c>
      <c r="E185" s="227" t="s">
        <v>19</v>
      </c>
      <c r="F185" s="228" t="s">
        <v>937</v>
      </c>
      <c r="G185" s="226"/>
      <c r="H185" s="229">
        <v>0.89600000000000002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148</v>
      </c>
      <c r="AU185" s="235" t="s">
        <v>84</v>
      </c>
      <c r="AV185" s="13" t="s">
        <v>84</v>
      </c>
      <c r="AW185" s="13" t="s">
        <v>35</v>
      </c>
      <c r="AX185" s="13" t="s">
        <v>82</v>
      </c>
      <c r="AY185" s="235" t="s">
        <v>136</v>
      </c>
    </row>
    <row r="186" s="2" customFormat="1" ht="16.5" customHeight="1">
      <c r="A186" s="39"/>
      <c r="B186" s="40"/>
      <c r="C186" s="205" t="s">
        <v>513</v>
      </c>
      <c r="D186" s="205" t="s">
        <v>137</v>
      </c>
      <c r="E186" s="206" t="s">
        <v>449</v>
      </c>
      <c r="F186" s="207" t="s">
        <v>450</v>
      </c>
      <c r="G186" s="208" t="s">
        <v>140</v>
      </c>
      <c r="H186" s="209">
        <v>399</v>
      </c>
      <c r="I186" s="210"/>
      <c r="J186" s="211">
        <f>ROUND(I186*H186,2)</f>
        <v>0</v>
      </c>
      <c r="K186" s="207" t="s">
        <v>141</v>
      </c>
      <c r="L186" s="45"/>
      <c r="M186" s="212" t="s">
        <v>19</v>
      </c>
      <c r="N186" s="213" t="s">
        <v>45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142</v>
      </c>
      <c r="AT186" s="216" t="s">
        <v>137</v>
      </c>
      <c r="AU186" s="216" t="s">
        <v>84</v>
      </c>
      <c r="AY186" s="18" t="s">
        <v>136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82</v>
      </c>
      <c r="BK186" s="217">
        <f>ROUND(I186*H186,2)</f>
        <v>0</v>
      </c>
      <c r="BL186" s="18" t="s">
        <v>142</v>
      </c>
      <c r="BM186" s="216" t="s">
        <v>977</v>
      </c>
    </row>
    <row r="187" s="2" customFormat="1">
      <c r="A187" s="39"/>
      <c r="B187" s="40"/>
      <c r="C187" s="41"/>
      <c r="D187" s="218" t="s">
        <v>144</v>
      </c>
      <c r="E187" s="41"/>
      <c r="F187" s="219" t="s">
        <v>452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144</v>
      </c>
      <c r="AU187" s="18" t="s">
        <v>84</v>
      </c>
    </row>
    <row r="188" s="2" customFormat="1">
      <c r="A188" s="39"/>
      <c r="B188" s="40"/>
      <c r="C188" s="41"/>
      <c r="D188" s="223" t="s">
        <v>146</v>
      </c>
      <c r="E188" s="41"/>
      <c r="F188" s="224" t="s">
        <v>569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146</v>
      </c>
      <c r="AU188" s="18" t="s">
        <v>84</v>
      </c>
    </row>
    <row r="189" s="13" customFormat="1">
      <c r="A189" s="13"/>
      <c r="B189" s="225"/>
      <c r="C189" s="226"/>
      <c r="D189" s="223" t="s">
        <v>148</v>
      </c>
      <c r="E189" s="227" t="s">
        <v>19</v>
      </c>
      <c r="F189" s="228" t="s">
        <v>901</v>
      </c>
      <c r="G189" s="226"/>
      <c r="H189" s="229">
        <v>399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148</v>
      </c>
      <c r="AU189" s="235" t="s">
        <v>84</v>
      </c>
      <c r="AV189" s="13" t="s">
        <v>84</v>
      </c>
      <c r="AW189" s="13" t="s">
        <v>35</v>
      </c>
      <c r="AX189" s="13" t="s">
        <v>82</v>
      </c>
      <c r="AY189" s="235" t="s">
        <v>136</v>
      </c>
    </row>
    <row r="190" s="2" customFormat="1" ht="16.5" customHeight="1">
      <c r="A190" s="39"/>
      <c r="B190" s="40"/>
      <c r="C190" s="250" t="s">
        <v>520</v>
      </c>
      <c r="D190" s="250" t="s">
        <v>358</v>
      </c>
      <c r="E190" s="251" t="s">
        <v>455</v>
      </c>
      <c r="F190" s="252" t="s">
        <v>456</v>
      </c>
      <c r="G190" s="253" t="s">
        <v>185</v>
      </c>
      <c r="H190" s="254">
        <v>19.949999999999999</v>
      </c>
      <c r="I190" s="255"/>
      <c r="J190" s="256">
        <f>ROUND(I190*H190,2)</f>
        <v>0</v>
      </c>
      <c r="K190" s="252" t="s">
        <v>19</v>
      </c>
      <c r="L190" s="257"/>
      <c r="M190" s="258" t="s">
        <v>19</v>
      </c>
      <c r="N190" s="259" t="s">
        <v>45</v>
      </c>
      <c r="O190" s="85"/>
      <c r="P190" s="214">
        <f>O190*H190</f>
        <v>0</v>
      </c>
      <c r="Q190" s="214">
        <v>0.25</v>
      </c>
      <c r="R190" s="214">
        <f>Q190*H190</f>
        <v>4.9874999999999998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190</v>
      </c>
      <c r="AT190" s="216" t="s">
        <v>358</v>
      </c>
      <c r="AU190" s="216" t="s">
        <v>84</v>
      </c>
      <c r="AY190" s="18" t="s">
        <v>136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82</v>
      </c>
      <c r="BK190" s="217">
        <f>ROUND(I190*H190,2)</f>
        <v>0</v>
      </c>
      <c r="BL190" s="18" t="s">
        <v>142</v>
      </c>
      <c r="BM190" s="216" t="s">
        <v>978</v>
      </c>
    </row>
    <row r="191" s="13" customFormat="1">
      <c r="A191" s="13"/>
      <c r="B191" s="225"/>
      <c r="C191" s="226"/>
      <c r="D191" s="223" t="s">
        <v>148</v>
      </c>
      <c r="E191" s="227" t="s">
        <v>19</v>
      </c>
      <c r="F191" s="228" t="s">
        <v>940</v>
      </c>
      <c r="G191" s="226"/>
      <c r="H191" s="229">
        <v>11.85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148</v>
      </c>
      <c r="AU191" s="235" t="s">
        <v>84</v>
      </c>
      <c r="AV191" s="13" t="s">
        <v>84</v>
      </c>
      <c r="AW191" s="13" t="s">
        <v>35</v>
      </c>
      <c r="AX191" s="13" t="s">
        <v>74</v>
      </c>
      <c r="AY191" s="235" t="s">
        <v>136</v>
      </c>
    </row>
    <row r="192" s="13" customFormat="1">
      <c r="A192" s="13"/>
      <c r="B192" s="225"/>
      <c r="C192" s="226"/>
      <c r="D192" s="223" t="s">
        <v>148</v>
      </c>
      <c r="E192" s="227" t="s">
        <v>19</v>
      </c>
      <c r="F192" s="228" t="s">
        <v>941</v>
      </c>
      <c r="G192" s="226"/>
      <c r="H192" s="229">
        <v>8.0999999999999996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148</v>
      </c>
      <c r="AU192" s="235" t="s">
        <v>84</v>
      </c>
      <c r="AV192" s="13" t="s">
        <v>84</v>
      </c>
      <c r="AW192" s="13" t="s">
        <v>35</v>
      </c>
      <c r="AX192" s="13" t="s">
        <v>74</v>
      </c>
      <c r="AY192" s="235" t="s">
        <v>136</v>
      </c>
    </row>
    <row r="193" s="14" customFormat="1">
      <c r="A193" s="14"/>
      <c r="B193" s="236"/>
      <c r="C193" s="237"/>
      <c r="D193" s="223" t="s">
        <v>148</v>
      </c>
      <c r="E193" s="238" t="s">
        <v>19</v>
      </c>
      <c r="F193" s="239" t="s">
        <v>162</v>
      </c>
      <c r="G193" s="237"/>
      <c r="H193" s="240">
        <v>19.949999999999999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148</v>
      </c>
      <c r="AU193" s="246" t="s">
        <v>84</v>
      </c>
      <c r="AV193" s="14" t="s">
        <v>142</v>
      </c>
      <c r="AW193" s="14" t="s">
        <v>35</v>
      </c>
      <c r="AX193" s="14" t="s">
        <v>82</v>
      </c>
      <c r="AY193" s="246" t="s">
        <v>136</v>
      </c>
    </row>
    <row r="194" s="2" customFormat="1" ht="16.5" customHeight="1">
      <c r="A194" s="39"/>
      <c r="B194" s="40"/>
      <c r="C194" s="205" t="s">
        <v>628</v>
      </c>
      <c r="D194" s="205" t="s">
        <v>137</v>
      </c>
      <c r="E194" s="206" t="s">
        <v>573</v>
      </c>
      <c r="F194" s="207" t="s">
        <v>574</v>
      </c>
      <c r="G194" s="208" t="s">
        <v>140</v>
      </c>
      <c r="H194" s="209">
        <v>6</v>
      </c>
      <c r="I194" s="210"/>
      <c r="J194" s="211">
        <f>ROUND(I194*H194,2)</f>
        <v>0</v>
      </c>
      <c r="K194" s="207" t="s">
        <v>141</v>
      </c>
      <c r="L194" s="45"/>
      <c r="M194" s="212" t="s">
        <v>19</v>
      </c>
      <c r="N194" s="213" t="s">
        <v>45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142</v>
      </c>
      <c r="AT194" s="216" t="s">
        <v>137</v>
      </c>
      <c r="AU194" s="216" t="s">
        <v>84</v>
      </c>
      <c r="AY194" s="18" t="s">
        <v>136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82</v>
      </c>
      <c r="BK194" s="217">
        <f>ROUND(I194*H194,2)</f>
        <v>0</v>
      </c>
      <c r="BL194" s="18" t="s">
        <v>142</v>
      </c>
      <c r="BM194" s="216" t="s">
        <v>979</v>
      </c>
    </row>
    <row r="195" s="2" customFormat="1">
      <c r="A195" s="39"/>
      <c r="B195" s="40"/>
      <c r="C195" s="41"/>
      <c r="D195" s="218" t="s">
        <v>144</v>
      </c>
      <c r="E195" s="41"/>
      <c r="F195" s="219" t="s">
        <v>576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144</v>
      </c>
      <c r="AU195" s="18" t="s">
        <v>84</v>
      </c>
    </row>
    <row r="196" s="2" customFormat="1">
      <c r="A196" s="39"/>
      <c r="B196" s="40"/>
      <c r="C196" s="41"/>
      <c r="D196" s="223" t="s">
        <v>146</v>
      </c>
      <c r="E196" s="41"/>
      <c r="F196" s="224" t="s">
        <v>943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146</v>
      </c>
      <c r="AU196" s="18" t="s">
        <v>84</v>
      </c>
    </row>
    <row r="197" s="13" customFormat="1">
      <c r="A197" s="13"/>
      <c r="B197" s="225"/>
      <c r="C197" s="226"/>
      <c r="D197" s="223" t="s">
        <v>148</v>
      </c>
      <c r="E197" s="227" t="s">
        <v>19</v>
      </c>
      <c r="F197" s="228" t="s">
        <v>775</v>
      </c>
      <c r="G197" s="226"/>
      <c r="H197" s="229">
        <v>6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148</v>
      </c>
      <c r="AU197" s="235" t="s">
        <v>84</v>
      </c>
      <c r="AV197" s="13" t="s">
        <v>84</v>
      </c>
      <c r="AW197" s="13" t="s">
        <v>35</v>
      </c>
      <c r="AX197" s="13" t="s">
        <v>82</v>
      </c>
      <c r="AY197" s="235" t="s">
        <v>136</v>
      </c>
    </row>
    <row r="198" s="2" customFormat="1" ht="16.5" customHeight="1">
      <c r="A198" s="39"/>
      <c r="B198" s="40"/>
      <c r="C198" s="205" t="s">
        <v>630</v>
      </c>
      <c r="D198" s="205" t="s">
        <v>137</v>
      </c>
      <c r="E198" s="206" t="s">
        <v>579</v>
      </c>
      <c r="F198" s="207" t="s">
        <v>580</v>
      </c>
      <c r="G198" s="208" t="s">
        <v>185</v>
      </c>
      <c r="H198" s="209">
        <v>63.840000000000003</v>
      </c>
      <c r="I198" s="210"/>
      <c r="J198" s="211">
        <f>ROUND(I198*H198,2)</f>
        <v>0</v>
      </c>
      <c r="K198" s="207" t="s">
        <v>141</v>
      </c>
      <c r="L198" s="45"/>
      <c r="M198" s="212" t="s">
        <v>19</v>
      </c>
      <c r="N198" s="213" t="s">
        <v>45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142</v>
      </c>
      <c r="AT198" s="216" t="s">
        <v>137</v>
      </c>
      <c r="AU198" s="216" t="s">
        <v>84</v>
      </c>
      <c r="AY198" s="18" t="s">
        <v>136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82</v>
      </c>
      <c r="BK198" s="217">
        <f>ROUND(I198*H198,2)</f>
        <v>0</v>
      </c>
      <c r="BL198" s="18" t="s">
        <v>142</v>
      </c>
      <c r="BM198" s="216" t="s">
        <v>980</v>
      </c>
    </row>
    <row r="199" s="2" customFormat="1">
      <c r="A199" s="39"/>
      <c r="B199" s="40"/>
      <c r="C199" s="41"/>
      <c r="D199" s="218" t="s">
        <v>144</v>
      </c>
      <c r="E199" s="41"/>
      <c r="F199" s="219" t="s">
        <v>582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144</v>
      </c>
      <c r="AU199" s="18" t="s">
        <v>84</v>
      </c>
    </row>
    <row r="200" s="13" customFormat="1">
      <c r="A200" s="13"/>
      <c r="B200" s="225"/>
      <c r="C200" s="226"/>
      <c r="D200" s="223" t="s">
        <v>148</v>
      </c>
      <c r="E200" s="227" t="s">
        <v>19</v>
      </c>
      <c r="F200" s="228" t="s">
        <v>945</v>
      </c>
      <c r="G200" s="226"/>
      <c r="H200" s="229">
        <v>37.920000000000002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148</v>
      </c>
      <c r="AU200" s="235" t="s">
        <v>84</v>
      </c>
      <c r="AV200" s="13" t="s">
        <v>84</v>
      </c>
      <c r="AW200" s="13" t="s">
        <v>35</v>
      </c>
      <c r="AX200" s="13" t="s">
        <v>74</v>
      </c>
      <c r="AY200" s="235" t="s">
        <v>136</v>
      </c>
    </row>
    <row r="201" s="13" customFormat="1">
      <c r="A201" s="13"/>
      <c r="B201" s="225"/>
      <c r="C201" s="226"/>
      <c r="D201" s="223" t="s">
        <v>148</v>
      </c>
      <c r="E201" s="227" t="s">
        <v>19</v>
      </c>
      <c r="F201" s="228" t="s">
        <v>946</v>
      </c>
      <c r="G201" s="226"/>
      <c r="H201" s="229">
        <v>25.920000000000002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148</v>
      </c>
      <c r="AU201" s="235" t="s">
        <v>84</v>
      </c>
      <c r="AV201" s="13" t="s">
        <v>84</v>
      </c>
      <c r="AW201" s="13" t="s">
        <v>35</v>
      </c>
      <c r="AX201" s="13" t="s">
        <v>74</v>
      </c>
      <c r="AY201" s="235" t="s">
        <v>136</v>
      </c>
    </row>
    <row r="202" s="14" customFormat="1">
      <c r="A202" s="14"/>
      <c r="B202" s="236"/>
      <c r="C202" s="237"/>
      <c r="D202" s="223" t="s">
        <v>148</v>
      </c>
      <c r="E202" s="238" t="s">
        <v>19</v>
      </c>
      <c r="F202" s="239" t="s">
        <v>162</v>
      </c>
      <c r="G202" s="237"/>
      <c r="H202" s="240">
        <v>63.840000000000003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148</v>
      </c>
      <c r="AU202" s="246" t="s">
        <v>84</v>
      </c>
      <c r="AV202" s="14" t="s">
        <v>142</v>
      </c>
      <c r="AW202" s="14" t="s">
        <v>35</v>
      </c>
      <c r="AX202" s="14" t="s">
        <v>82</v>
      </c>
      <c r="AY202" s="246" t="s">
        <v>136</v>
      </c>
    </row>
    <row r="203" s="2" customFormat="1" ht="16.5" customHeight="1">
      <c r="A203" s="39"/>
      <c r="B203" s="40"/>
      <c r="C203" s="205" t="s">
        <v>632</v>
      </c>
      <c r="D203" s="205" t="s">
        <v>137</v>
      </c>
      <c r="E203" s="206" t="s">
        <v>585</v>
      </c>
      <c r="F203" s="207" t="s">
        <v>586</v>
      </c>
      <c r="G203" s="208" t="s">
        <v>185</v>
      </c>
      <c r="H203" s="209">
        <v>63.840000000000003</v>
      </c>
      <c r="I203" s="210"/>
      <c r="J203" s="211">
        <f>ROUND(I203*H203,2)</f>
        <v>0</v>
      </c>
      <c r="K203" s="207" t="s">
        <v>141</v>
      </c>
      <c r="L203" s="45"/>
      <c r="M203" s="212" t="s">
        <v>19</v>
      </c>
      <c r="N203" s="213" t="s">
        <v>45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142</v>
      </c>
      <c r="AT203" s="216" t="s">
        <v>137</v>
      </c>
      <c r="AU203" s="216" t="s">
        <v>84</v>
      </c>
      <c r="AY203" s="18" t="s">
        <v>136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82</v>
      </c>
      <c r="BK203" s="217">
        <f>ROUND(I203*H203,2)</f>
        <v>0</v>
      </c>
      <c r="BL203" s="18" t="s">
        <v>142</v>
      </c>
      <c r="BM203" s="216" t="s">
        <v>981</v>
      </c>
    </row>
    <row r="204" s="2" customFormat="1">
      <c r="A204" s="39"/>
      <c r="B204" s="40"/>
      <c r="C204" s="41"/>
      <c r="D204" s="218" t="s">
        <v>144</v>
      </c>
      <c r="E204" s="41"/>
      <c r="F204" s="219" t="s">
        <v>588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144</v>
      </c>
      <c r="AU204" s="18" t="s">
        <v>84</v>
      </c>
    </row>
    <row r="205" s="2" customFormat="1" ht="16.5" customHeight="1">
      <c r="A205" s="39"/>
      <c r="B205" s="40"/>
      <c r="C205" s="205" t="s">
        <v>634</v>
      </c>
      <c r="D205" s="205" t="s">
        <v>137</v>
      </c>
      <c r="E205" s="206" t="s">
        <v>589</v>
      </c>
      <c r="F205" s="207" t="s">
        <v>590</v>
      </c>
      <c r="G205" s="208" t="s">
        <v>185</v>
      </c>
      <c r="H205" s="209">
        <v>191.52000000000001</v>
      </c>
      <c r="I205" s="210"/>
      <c r="J205" s="211">
        <f>ROUND(I205*H205,2)</f>
        <v>0</v>
      </c>
      <c r="K205" s="207" t="s">
        <v>141</v>
      </c>
      <c r="L205" s="45"/>
      <c r="M205" s="212" t="s">
        <v>19</v>
      </c>
      <c r="N205" s="213" t="s">
        <v>45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142</v>
      </c>
      <c r="AT205" s="216" t="s">
        <v>137</v>
      </c>
      <c r="AU205" s="216" t="s">
        <v>84</v>
      </c>
      <c r="AY205" s="18" t="s">
        <v>136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82</v>
      </c>
      <c r="BK205" s="217">
        <f>ROUND(I205*H205,2)</f>
        <v>0</v>
      </c>
      <c r="BL205" s="18" t="s">
        <v>142</v>
      </c>
      <c r="BM205" s="216" t="s">
        <v>982</v>
      </c>
    </row>
    <row r="206" s="2" customFormat="1">
      <c r="A206" s="39"/>
      <c r="B206" s="40"/>
      <c r="C206" s="41"/>
      <c r="D206" s="218" t="s">
        <v>144</v>
      </c>
      <c r="E206" s="41"/>
      <c r="F206" s="219" t="s">
        <v>592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144</v>
      </c>
      <c r="AU206" s="18" t="s">
        <v>84</v>
      </c>
    </row>
    <row r="207" s="13" customFormat="1">
      <c r="A207" s="13"/>
      <c r="B207" s="225"/>
      <c r="C207" s="226"/>
      <c r="D207" s="223" t="s">
        <v>148</v>
      </c>
      <c r="E207" s="227" t="s">
        <v>19</v>
      </c>
      <c r="F207" s="228" t="s">
        <v>949</v>
      </c>
      <c r="G207" s="226"/>
      <c r="H207" s="229">
        <v>191.52000000000001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148</v>
      </c>
      <c r="AU207" s="235" t="s">
        <v>84</v>
      </c>
      <c r="AV207" s="13" t="s">
        <v>84</v>
      </c>
      <c r="AW207" s="13" t="s">
        <v>35</v>
      </c>
      <c r="AX207" s="13" t="s">
        <v>82</v>
      </c>
      <c r="AY207" s="235" t="s">
        <v>136</v>
      </c>
    </row>
    <row r="208" s="2" customFormat="1" ht="16.5" customHeight="1">
      <c r="A208" s="39"/>
      <c r="B208" s="40"/>
      <c r="C208" s="250" t="s">
        <v>636</v>
      </c>
      <c r="D208" s="250" t="s">
        <v>358</v>
      </c>
      <c r="E208" s="251" t="s">
        <v>594</v>
      </c>
      <c r="F208" s="252" t="s">
        <v>595</v>
      </c>
      <c r="G208" s="253" t="s">
        <v>185</v>
      </c>
      <c r="H208" s="254">
        <v>63.840000000000003</v>
      </c>
      <c r="I208" s="255"/>
      <c r="J208" s="256">
        <f>ROUND(I208*H208,2)</f>
        <v>0</v>
      </c>
      <c r="K208" s="252" t="s">
        <v>141</v>
      </c>
      <c r="L208" s="257"/>
      <c r="M208" s="258" t="s">
        <v>19</v>
      </c>
      <c r="N208" s="259" t="s">
        <v>45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190</v>
      </c>
      <c r="AT208" s="216" t="s">
        <v>358</v>
      </c>
      <c r="AU208" s="216" t="s">
        <v>84</v>
      </c>
      <c r="AY208" s="18" t="s">
        <v>136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82</v>
      </c>
      <c r="BK208" s="217">
        <f>ROUND(I208*H208,2)</f>
        <v>0</v>
      </c>
      <c r="BL208" s="18" t="s">
        <v>142</v>
      </c>
      <c r="BM208" s="216" t="s">
        <v>983</v>
      </c>
    </row>
    <row r="209" s="2" customFormat="1" ht="16.5" customHeight="1">
      <c r="A209" s="39"/>
      <c r="B209" s="40"/>
      <c r="C209" s="205" t="s">
        <v>638</v>
      </c>
      <c r="D209" s="205" t="s">
        <v>137</v>
      </c>
      <c r="E209" s="206" t="s">
        <v>597</v>
      </c>
      <c r="F209" s="207" t="s">
        <v>598</v>
      </c>
      <c r="G209" s="208" t="s">
        <v>464</v>
      </c>
      <c r="H209" s="209">
        <v>16104</v>
      </c>
      <c r="I209" s="210"/>
      <c r="J209" s="211">
        <f>ROUND(I209*H209,2)</f>
        <v>0</v>
      </c>
      <c r="K209" s="207" t="s">
        <v>19</v>
      </c>
      <c r="L209" s="45"/>
      <c r="M209" s="212" t="s">
        <v>19</v>
      </c>
      <c r="N209" s="213" t="s">
        <v>45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142</v>
      </c>
      <c r="AT209" s="216" t="s">
        <v>137</v>
      </c>
      <c r="AU209" s="216" t="s">
        <v>84</v>
      </c>
      <c r="AY209" s="18" t="s">
        <v>136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82</v>
      </c>
      <c r="BK209" s="217">
        <f>ROUND(I209*H209,2)</f>
        <v>0</v>
      </c>
      <c r="BL209" s="18" t="s">
        <v>142</v>
      </c>
      <c r="BM209" s="216" t="s">
        <v>984</v>
      </c>
    </row>
    <row r="210" s="2" customFormat="1">
      <c r="A210" s="39"/>
      <c r="B210" s="40"/>
      <c r="C210" s="41"/>
      <c r="D210" s="223" t="s">
        <v>146</v>
      </c>
      <c r="E210" s="41"/>
      <c r="F210" s="224" t="s">
        <v>600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146</v>
      </c>
      <c r="AU210" s="18" t="s">
        <v>84</v>
      </c>
    </row>
    <row r="211" s="13" customFormat="1">
      <c r="A211" s="13"/>
      <c r="B211" s="225"/>
      <c r="C211" s="226"/>
      <c r="D211" s="223" t="s">
        <v>148</v>
      </c>
      <c r="E211" s="227" t="s">
        <v>19</v>
      </c>
      <c r="F211" s="228" t="s">
        <v>952</v>
      </c>
      <c r="G211" s="226"/>
      <c r="H211" s="229">
        <v>16104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148</v>
      </c>
      <c r="AU211" s="235" t="s">
        <v>84</v>
      </c>
      <c r="AV211" s="13" t="s">
        <v>84</v>
      </c>
      <c r="AW211" s="13" t="s">
        <v>35</v>
      </c>
      <c r="AX211" s="13" t="s">
        <v>82</v>
      </c>
      <c r="AY211" s="235" t="s">
        <v>136</v>
      </c>
    </row>
    <row r="212" s="2" customFormat="1" ht="16.5" customHeight="1">
      <c r="A212" s="39"/>
      <c r="B212" s="40"/>
      <c r="C212" s="205" t="s">
        <v>640</v>
      </c>
      <c r="D212" s="205" t="s">
        <v>137</v>
      </c>
      <c r="E212" s="206" t="s">
        <v>521</v>
      </c>
      <c r="F212" s="207" t="s">
        <v>522</v>
      </c>
      <c r="G212" s="208" t="s">
        <v>152</v>
      </c>
      <c r="H212" s="209">
        <v>15.239000000000001</v>
      </c>
      <c r="I212" s="210"/>
      <c r="J212" s="211">
        <f>ROUND(I212*H212,2)</f>
        <v>0</v>
      </c>
      <c r="K212" s="207" t="s">
        <v>141</v>
      </c>
      <c r="L212" s="45"/>
      <c r="M212" s="212" t="s">
        <v>19</v>
      </c>
      <c r="N212" s="213" t="s">
        <v>45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142</v>
      </c>
      <c r="AT212" s="216" t="s">
        <v>137</v>
      </c>
      <c r="AU212" s="216" t="s">
        <v>84</v>
      </c>
      <c r="AY212" s="18" t="s">
        <v>136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82</v>
      </c>
      <c r="BK212" s="217">
        <f>ROUND(I212*H212,2)</f>
        <v>0</v>
      </c>
      <c r="BL212" s="18" t="s">
        <v>142</v>
      </c>
      <c r="BM212" s="216" t="s">
        <v>985</v>
      </c>
    </row>
    <row r="213" s="2" customFormat="1">
      <c r="A213" s="39"/>
      <c r="B213" s="40"/>
      <c r="C213" s="41"/>
      <c r="D213" s="218" t="s">
        <v>144</v>
      </c>
      <c r="E213" s="41"/>
      <c r="F213" s="219" t="s">
        <v>524</v>
      </c>
      <c r="G213" s="41"/>
      <c r="H213" s="41"/>
      <c r="I213" s="220"/>
      <c r="J213" s="41"/>
      <c r="K213" s="41"/>
      <c r="L213" s="45"/>
      <c r="M213" s="260"/>
      <c r="N213" s="261"/>
      <c r="O213" s="262"/>
      <c r="P213" s="262"/>
      <c r="Q213" s="262"/>
      <c r="R213" s="262"/>
      <c r="S213" s="262"/>
      <c r="T213" s="26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144</v>
      </c>
      <c r="AU213" s="18" t="s">
        <v>84</v>
      </c>
    </row>
    <row r="214" s="2" customFormat="1" ht="6.96" customHeight="1">
      <c r="A214" s="39"/>
      <c r="B214" s="60"/>
      <c r="C214" s="61"/>
      <c r="D214" s="61"/>
      <c r="E214" s="61"/>
      <c r="F214" s="61"/>
      <c r="G214" s="61"/>
      <c r="H214" s="61"/>
      <c r="I214" s="61"/>
      <c r="J214" s="61"/>
      <c r="K214" s="61"/>
      <c r="L214" s="45"/>
      <c r="M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</row>
  </sheetData>
  <sheetProtection sheet="1" autoFilter="0" formatColumns="0" formatRows="0" objects="1" scenarios="1" spinCount="100000" saltValue="sNE/3/OjeVUBUneSA2I1j1ZDUK6RBjrSzeykmxf7s84UeeOF1aXNIhI7oSNZkI9pjIXqXDJfUEW8ZtFAA2fSOg==" hashValue="YgS7POdooN1RTqGiNJaLoy2aXBcIGHmuxcwhSpYD1MwXdOYCzxiaMja1Fzvi92A6QUiq/DLL9gOm6SIyDehXYQ==" algorithmName="SHA-512" password="CC35"/>
  <autoFilter ref="C82:K21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1/111151231"/>
    <hyperlink ref="F97" r:id="rId2" display="https://podminky.urs.cz/item/CS_URS_2023_01/184851617"/>
    <hyperlink ref="F101" r:id="rId3" display="https://podminky.urs.cz/item/CS_URS_2023_01/184911421"/>
    <hyperlink ref="F109" r:id="rId4" display="https://podminky.urs.cz/item/CS_URS_2023_01/185804213"/>
    <hyperlink ref="F113" r:id="rId5" display="https://podminky.urs.cz/item/CS_URS_2023_01/185804312.1"/>
    <hyperlink ref="F118" r:id="rId6" display="https://podminky.urs.cz/item/CS_URS_2023_01/185851121.1"/>
    <hyperlink ref="F120" r:id="rId7" display="https://podminky.urs.cz/item/CS_URS_2023_01/185851129.1"/>
    <hyperlink ref="F127" r:id="rId8" display="https://podminky.urs.cz/item/CS_URS_2023_01/998231311"/>
    <hyperlink ref="F130" r:id="rId9" display="https://podminky.urs.cz/item/CS_URS_2023_01/111151231"/>
    <hyperlink ref="F140" r:id="rId10" display="https://podminky.urs.cz/item/CS_URS_2023_01/184851617"/>
    <hyperlink ref="F144" r:id="rId11" display="https://podminky.urs.cz/item/CS_URS_2023_01/184911421"/>
    <hyperlink ref="F152" r:id="rId12" display="https://podminky.urs.cz/item/CS_URS_2023_01/185804213"/>
    <hyperlink ref="F156" r:id="rId13" display="https://podminky.urs.cz/item/CS_URS_2023_01/185804312.1"/>
    <hyperlink ref="F161" r:id="rId14" display="https://podminky.urs.cz/item/CS_URS_2023_01/185851121.1"/>
    <hyperlink ref="F163" r:id="rId15" display="https://podminky.urs.cz/item/CS_URS_2023_01/185851129.1"/>
    <hyperlink ref="F170" r:id="rId16" display="https://podminky.urs.cz/item/CS_URS_2023_01/998231311"/>
    <hyperlink ref="F173" r:id="rId17" display="https://podminky.urs.cz/item/CS_URS_2023_01/111151231"/>
    <hyperlink ref="F183" r:id="rId18" display="https://podminky.urs.cz/item/CS_URS_2023_01/184851617"/>
    <hyperlink ref="F187" r:id="rId19" display="https://podminky.urs.cz/item/CS_URS_2023_01/184911421"/>
    <hyperlink ref="F195" r:id="rId20" display="https://podminky.urs.cz/item/CS_URS_2023_01/185804213"/>
    <hyperlink ref="F199" r:id="rId21" display="https://podminky.urs.cz/item/CS_URS_2023_01/185804312.1"/>
    <hyperlink ref="F204" r:id="rId22" display="https://podminky.urs.cz/item/CS_URS_2023_01/185851121.1"/>
    <hyperlink ref="F206" r:id="rId23" display="https://podminky.urs.cz/item/CS_URS_2023_01/185851129.1"/>
    <hyperlink ref="F213" r:id="rId24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T</dc:creator>
  <cp:lastModifiedBy>Hana T</cp:lastModifiedBy>
  <dcterms:created xsi:type="dcterms:W3CDTF">2023-02-09T14:17:00Z</dcterms:created>
  <dcterms:modified xsi:type="dcterms:W3CDTF">2023-02-09T14:17:07Z</dcterms:modified>
</cp:coreProperties>
</file>